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健康福祉部\障害福祉課\共有データ\個別項目\74_【支援係】地域生活支援\004 障害者安心緊急支援事業\R8_webサイト周知＆募集\webサイト添付\"/>
    </mc:Choice>
  </mc:AlternateContent>
  <xr:revisionPtr revIDLastSave="0" documentId="13_ncr:1_{DB140CF4-42BC-4667-B3E6-F6F4AEF45C5C}" xr6:coauthVersionLast="36" xr6:coauthVersionMax="36" xr10:uidLastSave="{00000000-0000-0000-0000-000000000000}"/>
  <bookViews>
    <workbookView xWindow="0" yWindow="0" windowWidth="19200" windowHeight="8090" xr2:uid="{9B8A3151-2A52-426E-8794-3B7631A949A8}"/>
  </bookViews>
  <sheets>
    <sheet name="利用実績報告書兼明細書" sheetId="16" r:id="rId1"/>
    <sheet name="利用実績報告書兼明細書 (例｜新規)" sheetId="17" r:id="rId2"/>
  </sheets>
  <definedNames>
    <definedName name="_xlnm.Print_Area" localSheetId="0">利用実績報告書兼明細書!$A$1:$Z$42</definedName>
    <definedName name="_xlnm.Print_Area" localSheetId="1">'利用実績報告書兼明細書 (例｜新規)'!$A$1:$Z$42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6" l="1"/>
  <c r="H38" i="16"/>
  <c r="P35" i="16"/>
  <c r="K35" i="16"/>
  <c r="H35" i="16"/>
  <c r="B35" i="16"/>
  <c r="F35" i="16" s="1"/>
  <c r="P34" i="16"/>
  <c r="K34" i="16"/>
  <c r="H34" i="16"/>
  <c r="B34" i="16"/>
  <c r="F34" i="16" s="1"/>
  <c r="P33" i="16"/>
  <c r="K33" i="16"/>
  <c r="H33" i="16"/>
  <c r="B33" i="16"/>
  <c r="F33" i="16" s="1"/>
  <c r="P32" i="16"/>
  <c r="K32" i="16"/>
  <c r="H32" i="16"/>
  <c r="B32" i="16"/>
  <c r="F32" i="16" s="1"/>
  <c r="P31" i="16"/>
  <c r="K31" i="16"/>
  <c r="H31" i="16"/>
  <c r="B31" i="16"/>
  <c r="F31" i="16" s="1"/>
  <c r="P30" i="16"/>
  <c r="K30" i="16"/>
  <c r="H30" i="16"/>
  <c r="B30" i="16"/>
  <c r="F30" i="16" s="1"/>
  <c r="P29" i="16"/>
  <c r="K29" i="16"/>
  <c r="B29" i="16"/>
  <c r="F29" i="16" s="1"/>
  <c r="H38" i="17"/>
  <c r="K35" i="17"/>
  <c r="K34" i="17"/>
  <c r="K33" i="17"/>
  <c r="K32" i="17"/>
  <c r="K31" i="17"/>
  <c r="K30" i="17"/>
  <c r="K29" i="17"/>
  <c r="H29" i="17"/>
  <c r="H30" i="17"/>
  <c r="H31" i="17"/>
  <c r="H32" i="17"/>
  <c r="H33" i="17"/>
  <c r="H34" i="17"/>
  <c r="H35" i="17"/>
  <c r="P35" i="17"/>
  <c r="P34" i="17"/>
  <c r="P33" i="17"/>
  <c r="P32" i="17"/>
  <c r="P31" i="17"/>
  <c r="P30" i="17"/>
  <c r="P29" i="17"/>
  <c r="H39" i="16" l="1"/>
  <c r="H39" i="17"/>
  <c r="W5" i="17"/>
  <c r="T7" i="17" s="1"/>
  <c r="W5" i="16"/>
  <c r="T7" i="16"/>
  <c r="H40" i="17" l="1"/>
  <c r="H41" i="17" s="1"/>
  <c r="H40" i="16"/>
  <c r="H41" i="16" s="1"/>
  <c r="B30" i="17"/>
  <c r="B31" i="17"/>
  <c r="B32" i="17"/>
  <c r="B33" i="17"/>
  <c r="B34" i="17"/>
  <c r="B35" i="17"/>
  <c r="B29" i="17"/>
  <c r="F29" i="17" l="1"/>
  <c r="F30" i="17" l="1"/>
  <c r="F31" i="17" l="1"/>
  <c r="F32" i="17" l="1"/>
  <c r="F33" i="17" l="1"/>
  <c r="F34" i="17" l="1"/>
  <c r="F35" i="17"/>
</calcChain>
</file>

<file path=xl/sharedStrings.xml><?xml version="1.0" encoding="utf-8"?>
<sst xmlns="http://schemas.openxmlformats.org/spreadsheetml/2006/main" count="96" uniqueCount="51">
  <si>
    <t>利用者氏名</t>
    <rPh sb="0" eb="3">
      <t>リヨウシャ</t>
    </rPh>
    <rPh sb="3" eb="5">
      <t>シメイ</t>
    </rPh>
    <phoneticPr fontId="2"/>
  </si>
  <si>
    <t>曜日</t>
    <rPh sb="0" eb="2">
      <t>ヨウビ</t>
    </rPh>
    <phoneticPr fontId="2"/>
  </si>
  <si>
    <t>〇</t>
  </si>
  <si>
    <t>利用</t>
    <rPh sb="0" eb="2">
      <t>リヨウ</t>
    </rPh>
    <phoneticPr fontId="2"/>
  </si>
  <si>
    <t>送迎金額
（円）</t>
    <rPh sb="0" eb="2">
      <t>ソウゲイ</t>
    </rPh>
    <rPh sb="2" eb="4">
      <t>キンガク</t>
    </rPh>
    <phoneticPr fontId="2"/>
  </si>
  <si>
    <t>送迎
(回)</t>
    <rPh sb="0" eb="2">
      <t>ソウゲイ</t>
    </rPh>
    <rPh sb="4" eb="5">
      <t>カイ</t>
    </rPh>
    <phoneticPr fontId="2"/>
  </si>
  <si>
    <t>備　考</t>
    <rPh sb="0" eb="1">
      <t>ビ</t>
    </rPh>
    <rPh sb="2" eb="3">
      <t>コウ</t>
    </rPh>
    <phoneticPr fontId="2"/>
  </si>
  <si>
    <t>生年月日</t>
    <rPh sb="0" eb="4">
      <t>セイネンガッピ</t>
    </rPh>
    <phoneticPr fontId="2"/>
  </si>
  <si>
    <t>所得区分</t>
    <rPh sb="0" eb="2">
      <t>ショトク</t>
    </rPh>
    <rPh sb="2" eb="4">
      <t>クブン</t>
    </rPh>
    <phoneticPr fontId="2"/>
  </si>
  <si>
    <t>性別</t>
    <rPh sb="0" eb="2">
      <t>セイベツ</t>
    </rPh>
    <phoneticPr fontId="2"/>
  </si>
  <si>
    <t>利用に至る経緯</t>
    <rPh sb="3" eb="4">
      <t>イタ</t>
    </rPh>
    <rPh sb="5" eb="7">
      <t>ケイイ</t>
    </rPh>
    <phoneticPr fontId="2"/>
  </si>
  <si>
    <t>連番</t>
    <rPh sb="0" eb="2">
      <t>レンバン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</si>
  <si>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</si>
  <si>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</si>
  <si>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男性</t>
  </si>
  <si>
    <t>法人等名</t>
    <rPh sb="0" eb="2">
      <t>ホウジン</t>
    </rPh>
    <rPh sb="2" eb="3">
      <t>トウ</t>
    </rPh>
    <rPh sb="3" eb="4">
      <t>メイ</t>
    </rPh>
    <phoneticPr fontId="2"/>
  </si>
  <si>
    <t>担当連絡先</t>
    <rPh sb="0" eb="2">
      <t>タントウ</t>
    </rPh>
    <rPh sb="2" eb="5">
      <t>レンラクサキ</t>
    </rPh>
    <phoneticPr fontId="2"/>
  </si>
  <si>
    <t>対象年月日</t>
    <rPh sb="0" eb="5">
      <t>タイショウネンガッピ</t>
    </rPh>
    <phoneticPr fontId="2"/>
  </si>
  <si>
    <t>終了年月日</t>
    <rPh sb="0" eb="2">
      <t>シュウリョウ</t>
    </rPh>
    <rPh sb="2" eb="5">
      <t>ネンガッピ</t>
    </rPh>
    <phoneticPr fontId="2"/>
  </si>
  <si>
    <t>一般1</t>
  </si>
  <si>
    <t>利用者負担上限額</t>
    <rPh sb="0" eb="3">
      <t>リヨウシャ</t>
    </rPh>
    <rPh sb="3" eb="5">
      <t>フタン</t>
    </rPh>
    <rPh sb="5" eb="7">
      <t>ジョウゲン</t>
    </rPh>
    <rPh sb="7" eb="8">
      <t>ガク</t>
    </rPh>
    <phoneticPr fontId="2"/>
  </si>
  <si>
    <t>利用後に
ついて</t>
    <rPh sb="0" eb="3">
      <t>リヨウゴ</t>
    </rPh>
    <phoneticPr fontId="2"/>
  </si>
  <si>
    <t>円</t>
    <rPh sb="0" eb="1">
      <t>エン</t>
    </rPh>
    <phoneticPr fontId="2"/>
  </si>
  <si>
    <t>円</t>
    <phoneticPr fontId="2"/>
  </si>
  <si>
    <t>利用者カナ氏名</t>
    <rPh sb="0" eb="3">
      <t>リヨウシャ</t>
    </rPh>
    <rPh sb="5" eb="7">
      <t>シメイ</t>
    </rPh>
    <phoneticPr fontId="2"/>
  </si>
  <si>
    <t>利用状況</t>
    <rPh sb="0" eb="4">
      <t>リヨウジョウキョウ</t>
    </rPh>
    <phoneticPr fontId="2"/>
  </si>
  <si>
    <t>新規</t>
  </si>
  <si>
    <t>延長理由</t>
    <rPh sb="0" eb="2">
      <t>エンチョウ</t>
    </rPh>
    <rPh sb="2" eb="4">
      <t>リユウ</t>
    </rPh>
    <phoneticPr fontId="2"/>
  </si>
  <si>
    <t>宇部　太郎</t>
    <phoneticPr fontId="2"/>
  </si>
  <si>
    <t>ウベ　タロウ</t>
    <phoneticPr fontId="2"/>
  </si>
  <si>
    <t>宇部市障害者安心緊急支援事業（緊急ショート）利用実績報告書兼委託料請求明細書</t>
    <rPh sb="15" eb="17">
      <t>キンキュウ</t>
    </rPh>
    <rPh sb="30" eb="33">
      <t>イタクリョウ</t>
    </rPh>
    <rPh sb="33" eb="35">
      <t>セイキュウ</t>
    </rPh>
    <phoneticPr fontId="2"/>
  </si>
  <si>
    <t>新規開始年月日</t>
    <rPh sb="0" eb="2">
      <t>シンキ</t>
    </rPh>
    <rPh sb="2" eb="4">
      <t>カイシ</t>
    </rPh>
    <rPh sb="4" eb="7">
      <t>ネンガッピ</t>
    </rPh>
    <phoneticPr fontId="2"/>
  </si>
  <si>
    <t>延長開始年月日</t>
    <rPh sb="0" eb="2">
      <t>エンチョウ</t>
    </rPh>
    <rPh sb="2" eb="4">
      <t>カイシ</t>
    </rPh>
    <rPh sb="4" eb="7">
      <t>ネンガッピ</t>
    </rPh>
    <phoneticPr fontId="2"/>
  </si>
  <si>
    <t>委託料請求額</t>
    <rPh sb="0" eb="3">
      <t>イタクリョウ</t>
    </rPh>
    <rPh sb="3" eb="5">
      <t>セイキュウ</t>
    </rPh>
    <rPh sb="5" eb="6">
      <t>ガク</t>
    </rPh>
    <phoneticPr fontId="2"/>
  </si>
  <si>
    <t>日電文具株式会社</t>
    <phoneticPr fontId="2"/>
  </si>
  <si>
    <t>担当者名</t>
    <rPh sb="0" eb="3">
      <t>タントウシャ</t>
    </rPh>
    <rPh sb="3" eb="4">
      <t>メイ</t>
    </rPh>
    <phoneticPr fontId="2"/>
  </si>
  <si>
    <t>実施場所</t>
    <rPh sb="0" eb="2">
      <t>ジッシ</t>
    </rPh>
    <rPh sb="2" eb="4">
      <t>バショ</t>
    </rPh>
    <phoneticPr fontId="2"/>
  </si>
  <si>
    <t>△△△△事業所</t>
    <rPh sb="4" eb="6">
      <t>ジギョウ</t>
    </rPh>
    <rPh sb="6" eb="7">
      <t>ショ</t>
    </rPh>
    <phoneticPr fontId="2"/>
  </si>
  <si>
    <t>〇〇</t>
    <phoneticPr fontId="2"/>
  </si>
  <si>
    <t>0836-34-8523</t>
    <phoneticPr fontId="2"/>
  </si>
  <si>
    <t>備考</t>
    <rPh sb="0" eb="2">
      <t>ビコウ</t>
    </rPh>
    <phoneticPr fontId="2"/>
  </si>
  <si>
    <t>総費用額
（送迎金額含む）</t>
    <rPh sb="0" eb="4">
      <t>ソウヒヨウガク</t>
    </rPh>
    <rPh sb="6" eb="8">
      <t>ソウゲイ</t>
    </rPh>
    <rPh sb="8" eb="10">
      <t>キンガク</t>
    </rPh>
    <rPh sb="10" eb="11">
      <t>フク</t>
    </rPh>
    <phoneticPr fontId="2"/>
  </si>
  <si>
    <t>委託料日額金額（円）</t>
    <rPh sb="0" eb="3">
      <t>イタクリョウ</t>
    </rPh>
    <rPh sb="3" eb="5">
      <t>ニチガク</t>
    </rPh>
    <rPh sb="5" eb="7">
      <t>キンガク</t>
    </rPh>
    <rPh sb="8" eb="9">
      <t>エン</t>
    </rPh>
    <phoneticPr fontId="2"/>
  </si>
  <si>
    <t>令和8年度</t>
    <phoneticPr fontId="2"/>
  </si>
  <si>
    <t>グループホーム■■の入所に向け、令和8年4月7日より体験利用開始。</t>
    <phoneticPr fontId="2"/>
  </si>
  <si>
    <t>就労継続支援B型を利用しながら母と2人で生活していたが、母が脳梗塞で倒れ、食事の確保も自分ではできないことが発覚した。緊急で生活基盤を整えられなかったため、緊急ショートの利用に至った。</t>
    <rPh sb="0" eb="2">
      <t>シュウロウ</t>
    </rPh>
    <rPh sb="2" eb="6">
      <t>ケイゾクシエン</t>
    </rPh>
    <rPh sb="7" eb="8">
      <t>ガタ</t>
    </rPh>
    <rPh sb="9" eb="11">
      <t>リヨウ</t>
    </rPh>
    <rPh sb="15" eb="16">
      <t>ハハ</t>
    </rPh>
    <rPh sb="18" eb="19">
      <t>リ</t>
    </rPh>
    <rPh sb="20" eb="22">
      <t>セイカツ</t>
    </rPh>
    <rPh sb="28" eb="29">
      <t>ハハ</t>
    </rPh>
    <rPh sb="30" eb="33">
      <t>ノウコウソク</t>
    </rPh>
    <rPh sb="34" eb="35">
      <t>タオ</t>
    </rPh>
    <rPh sb="37" eb="39">
      <t>ショクジ</t>
    </rPh>
    <rPh sb="40" eb="42">
      <t>カクホ</t>
    </rPh>
    <rPh sb="43" eb="45">
      <t>ジブン</t>
    </rPh>
    <rPh sb="54" eb="56">
      <t>ハッカク</t>
    </rPh>
    <rPh sb="59" eb="61">
      <t>キンキュウ</t>
    </rPh>
    <rPh sb="62" eb="66">
      <t>セイカツキバン</t>
    </rPh>
    <rPh sb="67" eb="68">
      <t>トトノ</t>
    </rPh>
    <rPh sb="78" eb="80">
      <t>キンキュウ</t>
    </rPh>
    <phoneticPr fontId="2"/>
  </si>
  <si>
    <r>
      <rPr>
        <sz val="10"/>
        <color theme="1"/>
        <rFont val="游ゴシック"/>
        <family val="3"/>
        <charset val="128"/>
        <scheme val="minor"/>
      </rPr>
      <t>利用料目安</t>
    </r>
    <r>
      <rPr>
        <sz val="10"/>
        <color theme="1"/>
        <rFont val="游ゴシック"/>
        <family val="2"/>
        <charset val="128"/>
        <scheme val="minor"/>
      </rPr>
      <t>（円）</t>
    </r>
    <rPh sb="0" eb="3">
      <t>リヨウリョウ</t>
    </rPh>
    <rPh sb="3" eb="5">
      <t>メヤス</t>
    </rPh>
    <rPh sb="6" eb="7">
      <t>エン</t>
    </rPh>
    <rPh sb="7" eb="8">
      <t>エン</t>
    </rPh>
    <phoneticPr fontId="2"/>
  </si>
  <si>
    <r>
      <t>利用料</t>
    </r>
    <r>
      <rPr>
        <sz val="10"/>
        <color theme="1"/>
        <rFont val="游ゴシック"/>
        <family val="2"/>
        <charset val="128"/>
        <scheme val="minor"/>
      </rPr>
      <t>目安（円）</t>
    </r>
    <rPh sb="0" eb="3">
      <t>リヨウリョウ</t>
    </rPh>
    <rPh sb="3" eb="4">
      <t>エン</t>
    </rPh>
    <rPh sb="4" eb="5">
      <t>エン</t>
    </rPh>
    <phoneticPr fontId="2"/>
  </si>
  <si>
    <t>利用料合計
（送迎金額除く）</t>
    <rPh sb="0" eb="2">
      <t>リヨウ</t>
    </rPh>
    <rPh sb="2" eb="3">
      <t>リョウ</t>
    </rPh>
    <rPh sb="3" eb="5">
      <t>ゴウケイ</t>
    </rPh>
    <rPh sb="7" eb="9">
      <t>ソウゲイ</t>
    </rPh>
    <rPh sb="9" eb="11">
      <t>キンガク</t>
    </rPh>
    <rPh sb="11" eb="12">
      <t>ノゾ</t>
    </rPh>
    <phoneticPr fontId="2"/>
  </si>
  <si>
    <t>利用料上限調整後額
（送迎金額除く）</t>
    <rPh sb="2" eb="3">
      <t>リョウ</t>
    </rPh>
    <rPh sb="3" eb="5">
      <t>ジョウゲン</t>
    </rPh>
    <rPh sb="5" eb="7">
      <t>チョウセイ</t>
    </rPh>
    <rPh sb="7" eb="8">
      <t>ゴ</t>
    </rPh>
    <phoneticPr fontId="2"/>
  </si>
  <si>
    <t>利用料合計
（送迎金額除く）</t>
    <rPh sb="2" eb="3">
      <t>リョウ</t>
    </rPh>
    <rPh sb="3" eb="5">
      <t>ゴウケイ</t>
    </rPh>
    <rPh sb="7" eb="9">
      <t>ソウゲイ</t>
    </rPh>
    <rPh sb="9" eb="11">
      <t>キンガク</t>
    </rPh>
    <rPh sb="11" eb="12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</si>
</sst>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[$-411]ggge&quot;年&quot;m&quot;月&quot;d&quot;日&quot;;@"/>
    <numFmt numFmtId="178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2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38" fontId="0" fillId="0" borderId="32" xfId="1" applyFont="1" applyFill="1" applyBorder="1" applyAlignment="1" applyProtection="1">
      <alignment horizontal="left" vertical="center"/>
    </xf>
    <xf numFmtId="38" fontId="0" fillId="0" borderId="11" xfId="1" applyFont="1" applyFill="1" applyBorder="1" applyAlignment="1" applyProtection="1">
      <alignment horizontal="left" vertical="center"/>
    </xf>
    <xf numFmtId="38" fontId="3" fillId="0" borderId="13" xfId="1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" xfId="0" applyNumberForma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  <xf numFmtId="0" fontId="0" fillId="0" borderId="62" xfId="0" applyNumberFormat="1" applyFill="1" applyBorder="1" applyAlignment="1" applyProtection="1">
      <alignment horizontal="center" vertical="center"/>
    </xf>
    <xf numFmtId="0" fontId="0" fillId="0" borderId="12" xfId="0" applyNumberFormat="1" applyFill="1" applyBorder="1" applyAlignment="1" applyProtection="1">
      <alignment horizontal="center" vertical="center"/>
    </xf>
    <xf numFmtId="0" fontId="0" fillId="0" borderId="61" xfId="0" applyNumberFormat="1" applyFill="1" applyBorder="1" applyAlignment="1" applyProtection="1">
      <alignment horizontal="center" vertical="center"/>
    </xf>
    <xf numFmtId="0" fontId="0" fillId="0" borderId="67" xfId="0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0" fillId="0" borderId="68" xfId="0" applyFill="1" applyBorder="1" applyAlignment="1" applyProtection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3" fillId="0" borderId="12" xfId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8" fontId="0" fillId="0" borderId="31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3" xfId="1" applyFont="1" applyFill="1" applyBorder="1" applyAlignment="1" applyProtection="1">
      <alignment horizontal="center" vertical="center"/>
    </xf>
    <xf numFmtId="177" fontId="0" fillId="2" borderId="69" xfId="0" applyNumberFormat="1" applyFill="1" applyBorder="1" applyAlignment="1" applyProtection="1">
      <alignment horizontal="center" vertical="center"/>
    </xf>
    <xf numFmtId="177" fontId="0" fillId="2" borderId="49" xfId="0" applyNumberFormat="1" applyFill="1" applyBorder="1" applyAlignment="1" applyProtection="1">
      <alignment horizontal="center" vertical="center"/>
    </xf>
    <xf numFmtId="177" fontId="0" fillId="2" borderId="70" xfId="0" applyNumberFormat="1" applyFill="1" applyBorder="1" applyAlignment="1" applyProtection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</xf>
    <xf numFmtId="0" fontId="0" fillId="2" borderId="62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61" xfId="0" applyNumberFormat="1" applyFill="1" applyBorder="1" applyAlignment="1" applyProtection="1">
      <alignment horizontal="center" vertical="center"/>
      <protection locked="0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177" fontId="0" fillId="2" borderId="28" xfId="0" applyNumberFormat="1" applyFill="1" applyBorder="1" applyAlignment="1" applyProtection="1">
      <alignment horizontal="center" vertical="center"/>
    </xf>
    <xf numFmtId="177" fontId="0" fillId="2" borderId="9" xfId="0" applyNumberFormat="1" applyFill="1" applyBorder="1" applyAlignment="1" applyProtection="1">
      <alignment horizontal="center" vertical="center"/>
    </xf>
    <xf numFmtId="177" fontId="0" fillId="2" borderId="14" xfId="0" applyNumberFormat="1" applyFill="1" applyBorder="1" applyAlignment="1" applyProtection="1">
      <alignment horizontal="center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40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41" xfId="0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37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2" borderId="7" xfId="0" applyNumberFormat="1" applyFill="1" applyBorder="1" applyAlignment="1" applyProtection="1">
      <alignment horizontal="center" vertical="center"/>
      <protection locked="0"/>
    </xf>
    <xf numFmtId="177" fontId="0" fillId="2" borderId="3" xfId="0" applyNumberFormat="1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38" fontId="0" fillId="0" borderId="11" xfId="1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 textRotation="255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center" vertical="center" textRotation="255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38" xfId="0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0" fillId="0" borderId="63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center" vertical="center"/>
    </xf>
    <xf numFmtId="0" fontId="0" fillId="2" borderId="64" xfId="0" applyFill="1" applyBorder="1" applyAlignment="1" applyProtection="1">
      <alignment horizontal="center" vertical="center"/>
    </xf>
    <xf numFmtId="0" fontId="0" fillId="2" borderId="66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177" fontId="0" fillId="2" borderId="50" xfId="0" applyNumberFormat="1" applyFill="1" applyBorder="1" applyAlignment="1" applyProtection="1">
      <alignment horizontal="center" vertical="center"/>
    </xf>
    <xf numFmtId="177" fontId="0" fillId="2" borderId="1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54" xfId="0" applyFill="1" applyBorder="1" applyAlignment="1" applyProtection="1">
      <alignment horizontal="center" vertical="center"/>
    </xf>
    <xf numFmtId="0" fontId="0" fillId="0" borderId="55" xfId="0" applyFill="1" applyBorder="1" applyAlignment="1" applyProtection="1">
      <alignment horizontal="center" vertical="center"/>
    </xf>
    <xf numFmtId="0" fontId="0" fillId="0" borderId="56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57" xfId="0" applyFill="1" applyBorder="1" applyAlignment="1" applyProtection="1">
      <alignment horizontal="center" vertical="center"/>
    </xf>
    <xf numFmtId="0" fontId="0" fillId="0" borderId="58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178" fontId="0" fillId="0" borderId="7" xfId="0" applyNumberFormat="1" applyFill="1" applyBorder="1" applyAlignment="1" applyProtection="1">
      <alignment horizontal="center" vertical="center"/>
    </xf>
    <xf numFmtId="178" fontId="0" fillId="0" borderId="3" xfId="0" applyNumberFormat="1" applyFill="1" applyBorder="1" applyAlignment="1" applyProtection="1">
      <alignment horizontal="center" vertical="center"/>
    </xf>
    <xf numFmtId="178" fontId="0" fillId="0" borderId="4" xfId="0" applyNumberFormat="1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 wrapText="1"/>
    </xf>
    <xf numFmtId="0" fontId="0" fillId="0" borderId="34" xfId="0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35" xfId="0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30" xfId="0" applyFill="1" applyBorder="1" applyAlignment="1" applyProtection="1">
      <alignment horizontal="center" vertical="center" wrapText="1"/>
    </xf>
    <xf numFmtId="0" fontId="0" fillId="0" borderId="27" xfId="0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37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0" fillId="0" borderId="33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35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25" xfId="0" applyFill="1" applyBorder="1" applyAlignment="1" applyProtection="1">
      <alignment horizontal="left" vertical="center" wrapText="1"/>
    </xf>
    <xf numFmtId="0" fontId="0" fillId="0" borderId="26" xfId="0" applyFill="1" applyBorder="1" applyAlignment="1" applyProtection="1">
      <alignment horizontal="left" vertical="center" wrapText="1"/>
    </xf>
    <xf numFmtId="0" fontId="0" fillId="0" borderId="66" xfId="0" applyFill="1" applyBorder="1" applyAlignment="1" applyProtection="1">
      <alignment horizontal="center" vertical="center"/>
    </xf>
    <xf numFmtId="177" fontId="0" fillId="0" borderId="50" xfId="0" applyNumberFormat="1" applyFill="1" applyBorder="1" applyAlignment="1" applyProtection="1">
      <alignment horizontal="center" vertical="center"/>
    </xf>
    <xf numFmtId="177" fontId="0" fillId="0" borderId="28" xfId="0" applyNumberFormat="1" applyFill="1" applyBorder="1" applyAlignment="1" applyProtection="1">
      <alignment horizontal="center" vertical="center"/>
    </xf>
    <xf numFmtId="177" fontId="0" fillId="0" borderId="9" xfId="0" applyNumberFormat="1" applyFill="1" applyBorder="1" applyAlignment="1" applyProtection="1">
      <alignment horizontal="center" vertical="center"/>
    </xf>
    <xf numFmtId="177" fontId="0" fillId="0" borderId="14" xfId="0" applyNumberForma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0" fontId="0" fillId="0" borderId="59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52" xfId="0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/>
    </xf>
    <xf numFmtId="0" fontId="0" fillId="0" borderId="13" xfId="0" applyNumberFormat="1" applyFill="1" applyBorder="1" applyAlignment="1" applyProtection="1">
      <alignment horizontal="center" vertical="center"/>
    </xf>
    <xf numFmtId="177" fontId="0" fillId="0" borderId="69" xfId="0" applyNumberFormat="1" applyFill="1" applyBorder="1" applyAlignment="1" applyProtection="1">
      <alignment horizontal="center" vertical="center"/>
    </xf>
    <xf numFmtId="177" fontId="0" fillId="0" borderId="49" xfId="0" applyNumberFormat="1" applyFill="1" applyBorder="1" applyAlignment="1" applyProtection="1">
      <alignment horizontal="center" vertical="center"/>
    </xf>
    <xf numFmtId="177" fontId="0" fillId="0" borderId="70" xfId="0" applyNumberFormat="1" applyFill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38" fontId="8" fillId="0" borderId="31" xfId="1" applyFont="1" applyFill="1" applyBorder="1" applyAlignment="1" applyProtection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 2" xfId="2" xr:uid="{1E3228E4-4D47-4DFF-AA83-C1E22944967D}"/>
  </cellStyles>
  <dxfs count="0"/>
  <tableStyles count="0" defaultTableStyle="TableStyleMedium2" defaultPivotStyle="PivotStyleLight16"/>
  <colors>
    <mruColors>
      <color rgb="FFFA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9B62-AE5F-4E37-8B7C-009F277D139F}">
  <sheetPr>
    <tabColor rgb="FFFFFF00"/>
    <pageSetUpPr fitToPage="1"/>
  </sheetPr>
  <dimension ref="A1:Z42"/>
  <sheetViews>
    <sheetView tabSelected="1" view="pageBreakPreview" zoomScaleNormal="100" zoomScaleSheetLayoutView="100" workbookViewId="0">
      <selection activeCell="A40" sqref="A38:L40"/>
    </sheetView>
  </sheetViews>
  <sheetFormatPr defaultColWidth="3.58203125" defaultRowHeight="18" x14ac:dyDescent="0.55000000000000004"/>
  <cols>
    <col min="1" max="1" width="3.58203125" style="1" customWidth="1"/>
    <col min="2" max="5" width="3.83203125" style="1" customWidth="1"/>
    <col min="6" max="9" width="3.58203125" style="1"/>
    <col min="10" max="10" width="3.58203125" style="1" customWidth="1"/>
    <col min="11" max="27" width="3.58203125" style="1"/>
    <col min="28" max="28" width="9.33203125" style="1" bestFit="1" customWidth="1"/>
    <col min="29" max="16384" width="3.58203125" style="1"/>
  </cols>
  <sheetData>
    <row r="1" spans="1:26" s="3" customFormat="1" ht="20" x14ac:dyDescent="0.55000000000000004">
      <c r="A1" s="116" t="s">
        <v>43</v>
      </c>
      <c r="B1" s="116"/>
      <c r="C1" s="116"/>
      <c r="D1" s="116"/>
      <c r="E1" s="117" t="s">
        <v>30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6" ht="18.5" thickBot="1" x14ac:dyDescent="0.6"/>
    <row r="3" spans="1:26" s="2" customFormat="1" x14ac:dyDescent="0.55000000000000004">
      <c r="A3" s="118" t="s">
        <v>15</v>
      </c>
      <c r="B3" s="119"/>
      <c r="C3" s="119"/>
      <c r="D3" s="120"/>
      <c r="E3" s="121"/>
      <c r="F3" s="122"/>
      <c r="G3" s="122"/>
      <c r="H3" s="122"/>
      <c r="I3" s="122"/>
      <c r="J3" s="122"/>
      <c r="K3" s="122"/>
      <c r="L3" s="122"/>
      <c r="M3" s="122"/>
      <c r="N3" s="123" t="s">
        <v>36</v>
      </c>
      <c r="O3" s="33"/>
      <c r="P3" s="33"/>
      <c r="Q3" s="34"/>
      <c r="R3" s="124"/>
      <c r="S3" s="125"/>
      <c r="T3" s="125"/>
      <c r="U3" s="125"/>
      <c r="V3" s="125"/>
      <c r="W3" s="125"/>
      <c r="X3" s="125"/>
      <c r="Y3" s="125"/>
      <c r="Z3" s="126"/>
    </row>
    <row r="4" spans="1:26" s="2" customFormat="1" x14ac:dyDescent="0.55000000000000004">
      <c r="A4" s="79" t="s">
        <v>24</v>
      </c>
      <c r="B4" s="80"/>
      <c r="C4" s="80"/>
      <c r="D4" s="81"/>
      <c r="E4" s="82"/>
      <c r="F4" s="83"/>
      <c r="G4" s="83"/>
      <c r="H4" s="83"/>
      <c r="I4" s="83"/>
      <c r="J4" s="83"/>
      <c r="K4" s="83"/>
      <c r="L4" s="83"/>
      <c r="M4" s="84"/>
      <c r="N4" s="46" t="s">
        <v>35</v>
      </c>
      <c r="O4" s="36"/>
      <c r="P4" s="37"/>
      <c r="Q4" s="47"/>
      <c r="R4" s="47"/>
      <c r="S4" s="48"/>
      <c r="T4" s="46" t="s">
        <v>16</v>
      </c>
      <c r="U4" s="36"/>
      <c r="V4" s="37"/>
      <c r="W4" s="47"/>
      <c r="X4" s="47"/>
      <c r="Y4" s="47"/>
      <c r="Z4" s="49"/>
    </row>
    <row r="5" spans="1:26" s="2" customFormat="1" x14ac:dyDescent="0.55000000000000004">
      <c r="A5" s="104" t="s">
        <v>0</v>
      </c>
      <c r="B5" s="105"/>
      <c r="C5" s="105"/>
      <c r="D5" s="106"/>
      <c r="E5" s="110"/>
      <c r="F5" s="111"/>
      <c r="G5" s="111"/>
      <c r="H5" s="111"/>
      <c r="I5" s="111"/>
      <c r="J5" s="111"/>
      <c r="K5" s="111"/>
      <c r="L5" s="111"/>
      <c r="M5" s="112"/>
      <c r="N5" s="46" t="s">
        <v>9</v>
      </c>
      <c r="O5" s="36"/>
      <c r="P5" s="37"/>
      <c r="Q5" s="50"/>
      <c r="R5" s="51"/>
      <c r="S5" s="52"/>
      <c r="T5" s="46" t="s">
        <v>12</v>
      </c>
      <c r="U5" s="36"/>
      <c r="V5" s="37"/>
      <c r="W5" s="53" t="str">
        <f>IFERROR(IF($E$7="","",DATEDIF($E$7,$F$26,"Y")),"")</f>
        <v/>
      </c>
      <c r="X5" s="54"/>
      <c r="Y5" s="54"/>
      <c r="Z5" s="20" t="s">
        <v>13</v>
      </c>
    </row>
    <row r="6" spans="1:26" s="2" customFormat="1" x14ac:dyDescent="0.55000000000000004">
      <c r="A6" s="107"/>
      <c r="B6" s="108"/>
      <c r="C6" s="108"/>
      <c r="D6" s="109"/>
      <c r="E6" s="113"/>
      <c r="F6" s="47"/>
      <c r="G6" s="47"/>
      <c r="H6" s="47"/>
      <c r="I6" s="47"/>
      <c r="J6" s="47"/>
      <c r="K6" s="47"/>
      <c r="L6" s="47"/>
      <c r="M6" s="48"/>
      <c r="N6" s="46" t="s">
        <v>8</v>
      </c>
      <c r="O6" s="36"/>
      <c r="P6" s="36"/>
      <c r="Q6" s="36"/>
      <c r="R6" s="36"/>
      <c r="S6" s="37"/>
      <c r="T6" s="51"/>
      <c r="U6" s="51"/>
      <c r="V6" s="51"/>
      <c r="W6" s="51"/>
      <c r="X6" s="51"/>
      <c r="Y6" s="51"/>
      <c r="Z6" s="97"/>
    </row>
    <row r="7" spans="1:26" s="2" customFormat="1" x14ac:dyDescent="0.55000000000000004">
      <c r="A7" s="98" t="s">
        <v>7</v>
      </c>
      <c r="B7" s="99"/>
      <c r="C7" s="99"/>
      <c r="D7" s="100"/>
      <c r="E7" s="101"/>
      <c r="F7" s="102"/>
      <c r="G7" s="102"/>
      <c r="H7" s="102"/>
      <c r="I7" s="102"/>
      <c r="J7" s="102"/>
      <c r="K7" s="102"/>
      <c r="L7" s="102"/>
      <c r="M7" s="103"/>
      <c r="N7" s="46" t="s">
        <v>20</v>
      </c>
      <c r="O7" s="36"/>
      <c r="P7" s="36"/>
      <c r="Q7" s="36"/>
      <c r="R7" s="36"/>
      <c r="S7" s="37"/>
      <c r="T7" s="38" t="str">
        <f>IF($T$6="","",IF(TRIM($T$6)="非課税",0,IF(TRIM($T$6)="一般1",IF($W$5&lt;18,4600,9300),"上限なし")))</f>
        <v/>
      </c>
      <c r="U7" s="38"/>
      <c r="V7" s="38"/>
      <c r="W7" s="38"/>
      <c r="X7" s="38"/>
      <c r="Y7" s="38"/>
      <c r="Z7" s="114"/>
    </row>
    <row r="8" spans="1:26" s="2" customFormat="1" ht="18.75" customHeight="1" x14ac:dyDescent="0.55000000000000004">
      <c r="A8" s="127" t="s">
        <v>10</v>
      </c>
      <c r="B8" s="128"/>
      <c r="C8" s="129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3"/>
    </row>
    <row r="9" spans="1:26" s="2" customFormat="1" x14ac:dyDescent="0.55000000000000004">
      <c r="A9" s="130"/>
      <c r="B9" s="131"/>
      <c r="C9" s="132"/>
      <c r="D9" s="94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6"/>
    </row>
    <row r="10" spans="1:26" s="2" customFormat="1" x14ac:dyDescent="0.55000000000000004">
      <c r="A10" s="130"/>
      <c r="B10" s="131"/>
      <c r="C10" s="132"/>
      <c r="D10" s="94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</row>
    <row r="11" spans="1:26" s="2" customFormat="1" x14ac:dyDescent="0.55000000000000004">
      <c r="A11" s="133"/>
      <c r="B11" s="134"/>
      <c r="C11" s="135"/>
      <c r="D11" s="136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8"/>
    </row>
    <row r="12" spans="1:26" s="2" customFormat="1" x14ac:dyDescent="0.55000000000000004">
      <c r="A12" s="85" t="s">
        <v>27</v>
      </c>
      <c r="B12" s="86"/>
      <c r="C12" s="87"/>
      <c r="D12" s="91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3"/>
    </row>
    <row r="13" spans="1:26" s="2" customFormat="1" x14ac:dyDescent="0.55000000000000004">
      <c r="A13" s="88"/>
      <c r="B13" s="89"/>
      <c r="C13" s="90"/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6"/>
    </row>
    <row r="14" spans="1:26" s="2" customFormat="1" x14ac:dyDescent="0.55000000000000004">
      <c r="A14" s="88"/>
      <c r="B14" s="89"/>
      <c r="C14" s="90"/>
      <c r="D14" s="94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6"/>
    </row>
    <row r="15" spans="1:26" s="2" customFormat="1" x14ac:dyDescent="0.55000000000000004">
      <c r="A15" s="88"/>
      <c r="B15" s="89"/>
      <c r="C15" s="90"/>
      <c r="D15" s="94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6"/>
    </row>
    <row r="16" spans="1:26" s="2" customFormat="1" x14ac:dyDescent="0.55000000000000004">
      <c r="A16" s="127" t="s">
        <v>21</v>
      </c>
      <c r="B16" s="128"/>
      <c r="C16" s="129"/>
      <c r="D16" s="91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3"/>
    </row>
    <row r="17" spans="1:26" s="2" customFormat="1" x14ac:dyDescent="0.55000000000000004">
      <c r="A17" s="130"/>
      <c r="B17" s="131"/>
      <c r="C17" s="132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6"/>
    </row>
    <row r="18" spans="1:26" s="2" customFormat="1" x14ac:dyDescent="0.55000000000000004">
      <c r="A18" s="130"/>
      <c r="B18" s="131"/>
      <c r="C18" s="132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6"/>
    </row>
    <row r="19" spans="1:26" s="2" customFormat="1" x14ac:dyDescent="0.55000000000000004">
      <c r="A19" s="133"/>
      <c r="B19" s="134"/>
      <c r="C19" s="135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8"/>
    </row>
    <row r="20" spans="1:26" s="2" customFormat="1" x14ac:dyDescent="0.55000000000000004">
      <c r="A20" s="85" t="s">
        <v>6</v>
      </c>
      <c r="B20" s="86"/>
      <c r="C20" s="87"/>
      <c r="D20" s="91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3"/>
    </row>
    <row r="21" spans="1:26" s="2" customFormat="1" x14ac:dyDescent="0.55000000000000004">
      <c r="A21" s="88"/>
      <c r="B21" s="89"/>
      <c r="C21" s="90"/>
      <c r="D21" s="94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s="2" customFormat="1" x14ac:dyDescent="0.55000000000000004">
      <c r="A22" s="88"/>
      <c r="B22" s="89"/>
      <c r="C22" s="90"/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6"/>
    </row>
    <row r="23" spans="1:26" s="2" customFormat="1" ht="18.5" thickBot="1" x14ac:dyDescent="0.6">
      <c r="A23" s="141"/>
      <c r="B23" s="142"/>
      <c r="C23" s="143"/>
      <c r="D23" s="144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6"/>
    </row>
    <row r="24" spans="1:26" ht="18.5" thickBot="1" x14ac:dyDescent="0.6"/>
    <row r="25" spans="1:26" s="5" customFormat="1" ht="18.5" thickBot="1" x14ac:dyDescent="0.6">
      <c r="A25" s="147" t="s">
        <v>25</v>
      </c>
      <c r="B25" s="148"/>
      <c r="C25" s="148"/>
      <c r="D25" s="148"/>
      <c r="E25" s="149"/>
      <c r="F25" s="150"/>
      <c r="G25" s="150"/>
      <c r="H25" s="150"/>
      <c r="I25" s="150"/>
      <c r="J25" s="150"/>
      <c r="K25" s="150"/>
      <c r="L25" s="150"/>
      <c r="M25" s="151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5" customFormat="1" x14ac:dyDescent="0.55000000000000004">
      <c r="A26" s="152" t="s">
        <v>31</v>
      </c>
      <c r="B26" s="69"/>
      <c r="C26" s="69"/>
      <c r="D26" s="69"/>
      <c r="E26" s="153"/>
      <c r="F26" s="154"/>
      <c r="G26" s="155"/>
      <c r="H26" s="155"/>
      <c r="I26" s="155"/>
      <c r="J26" s="155"/>
      <c r="K26" s="155"/>
      <c r="L26" s="155"/>
      <c r="M26" s="155"/>
      <c r="N26" s="62" t="s">
        <v>32</v>
      </c>
      <c r="O26" s="63"/>
      <c r="P26" s="63"/>
      <c r="Q26" s="63"/>
      <c r="R26" s="64"/>
      <c r="S26" s="65"/>
      <c r="T26" s="66"/>
      <c r="U26" s="66"/>
      <c r="V26" s="66"/>
      <c r="W26" s="66"/>
      <c r="X26" s="66"/>
      <c r="Y26" s="66"/>
      <c r="Z26" s="67"/>
    </row>
    <row r="27" spans="1:26" s="5" customFormat="1" ht="18.75" customHeight="1" x14ac:dyDescent="0.55000000000000004">
      <c r="A27" s="115" t="s">
        <v>11</v>
      </c>
      <c r="B27" s="69" t="s">
        <v>17</v>
      </c>
      <c r="C27" s="69"/>
      <c r="D27" s="69"/>
      <c r="E27" s="69"/>
      <c r="F27" s="139" t="s">
        <v>1</v>
      </c>
      <c r="G27" s="140" t="s">
        <v>3</v>
      </c>
      <c r="H27" s="140" t="s">
        <v>42</v>
      </c>
      <c r="I27" s="140"/>
      <c r="J27" s="140"/>
      <c r="K27" s="76" t="s">
        <v>47</v>
      </c>
      <c r="L27" s="76"/>
      <c r="M27" s="76"/>
      <c r="N27" s="70" t="s">
        <v>5</v>
      </c>
      <c r="O27" s="72"/>
      <c r="P27" s="70" t="s">
        <v>4</v>
      </c>
      <c r="Q27" s="71"/>
      <c r="R27" s="72"/>
      <c r="S27" s="70" t="s">
        <v>40</v>
      </c>
      <c r="T27" s="71"/>
      <c r="U27" s="71"/>
      <c r="V27" s="71"/>
      <c r="W27" s="71"/>
      <c r="X27" s="71"/>
      <c r="Y27" s="71"/>
      <c r="Z27" s="77"/>
    </row>
    <row r="28" spans="1:26" s="5" customFormat="1" x14ac:dyDescent="0.55000000000000004">
      <c r="A28" s="115"/>
      <c r="B28" s="69"/>
      <c r="C28" s="69"/>
      <c r="D28" s="69"/>
      <c r="E28" s="69"/>
      <c r="F28" s="139"/>
      <c r="G28" s="140"/>
      <c r="H28" s="140"/>
      <c r="I28" s="140"/>
      <c r="J28" s="140"/>
      <c r="K28" s="76"/>
      <c r="L28" s="76"/>
      <c r="M28" s="76"/>
      <c r="N28" s="73"/>
      <c r="O28" s="75"/>
      <c r="P28" s="73"/>
      <c r="Q28" s="74"/>
      <c r="R28" s="75"/>
      <c r="S28" s="73"/>
      <c r="T28" s="74"/>
      <c r="U28" s="74"/>
      <c r="V28" s="74"/>
      <c r="W28" s="74"/>
      <c r="X28" s="74"/>
      <c r="Y28" s="74"/>
      <c r="Z28" s="78"/>
    </row>
    <row r="29" spans="1:26" s="5" customFormat="1" x14ac:dyDescent="0.55000000000000004">
      <c r="A29" s="19">
        <v>1</v>
      </c>
      <c r="B29" s="21" t="str">
        <f>IF(OR($F$25="",IF($F$25="新規",$F$26,$S$26)=""),"",IF($F$25="新規",$F$26,$S$26)+ROW(A1)-1)</f>
        <v/>
      </c>
      <c r="C29" s="21"/>
      <c r="D29" s="21"/>
      <c r="E29" s="21"/>
      <c r="F29" s="11" t="str">
        <f>IF(B29="","",TEXT(B29,"AAA"))</f>
        <v/>
      </c>
      <c r="G29" s="13"/>
      <c r="H29" s="22" t="str">
        <f>IF(G29="","",IF($T$6="非課税","16,000","14,400"))</f>
        <v/>
      </c>
      <c r="I29" s="22"/>
      <c r="J29" s="22"/>
      <c r="K29" s="42" t="str">
        <f>IF(G29="","",IF($T$6="非課税",0,1600))</f>
        <v/>
      </c>
      <c r="L29" s="42"/>
      <c r="M29" s="42"/>
      <c r="N29" s="55"/>
      <c r="O29" s="68"/>
      <c r="P29" s="59" t="str">
        <f>IF(N29="","",IF(N29=1,"1,500","3,000"))</f>
        <v/>
      </c>
      <c r="Q29" s="60"/>
      <c r="R29" s="61"/>
      <c r="S29" s="55"/>
      <c r="T29" s="56"/>
      <c r="U29" s="56"/>
      <c r="V29" s="56"/>
      <c r="W29" s="56"/>
      <c r="X29" s="56"/>
      <c r="Y29" s="56"/>
      <c r="Z29" s="57"/>
    </row>
    <row r="30" spans="1:26" s="5" customFormat="1" x14ac:dyDescent="0.55000000000000004">
      <c r="A30" s="19">
        <v>2</v>
      </c>
      <c r="B30" s="21" t="str">
        <f t="shared" ref="B30:B35" si="0">IF(OR($F$25="",IF($F$25="新規",$F$26,$S$26)=""),"",IF($F$25="新規",$F$26,$S$26)+ROW(A2)-1)</f>
        <v/>
      </c>
      <c r="C30" s="21"/>
      <c r="D30" s="21"/>
      <c r="E30" s="21"/>
      <c r="F30" s="11" t="str">
        <f t="shared" ref="F30:F35" si="1">IF(B30="","",TEXT(B30,"AAA"))</f>
        <v/>
      </c>
      <c r="G30" s="13"/>
      <c r="H30" s="22" t="str">
        <f t="shared" ref="H30:H35" si="2">IF(G30="","",IF($T$6="非課税","16,000","14,400"))</f>
        <v/>
      </c>
      <c r="I30" s="22"/>
      <c r="J30" s="22"/>
      <c r="K30" s="42" t="str">
        <f t="shared" ref="K30:K35" si="3">IF(G30="","",IF($T$6="非課税",0,1600))</f>
        <v/>
      </c>
      <c r="L30" s="42"/>
      <c r="M30" s="42"/>
      <c r="N30" s="55"/>
      <c r="O30" s="68"/>
      <c r="P30" s="59" t="str">
        <f t="shared" ref="P30:P34" si="4">IF(N30="","",IF(N30=1,"1,500","3,000"))</f>
        <v/>
      </c>
      <c r="Q30" s="60"/>
      <c r="R30" s="61"/>
      <c r="S30" s="55"/>
      <c r="T30" s="56"/>
      <c r="U30" s="56"/>
      <c r="V30" s="56"/>
      <c r="W30" s="56"/>
      <c r="X30" s="56"/>
      <c r="Y30" s="56"/>
      <c r="Z30" s="57"/>
    </row>
    <row r="31" spans="1:26" s="5" customFormat="1" x14ac:dyDescent="0.55000000000000004">
      <c r="A31" s="19">
        <v>3</v>
      </c>
      <c r="B31" s="21" t="str">
        <f t="shared" si="0"/>
        <v/>
      </c>
      <c r="C31" s="21"/>
      <c r="D31" s="21"/>
      <c r="E31" s="21"/>
      <c r="F31" s="11" t="str">
        <f t="shared" si="1"/>
        <v/>
      </c>
      <c r="G31" s="13"/>
      <c r="H31" s="22" t="str">
        <f t="shared" si="2"/>
        <v/>
      </c>
      <c r="I31" s="22"/>
      <c r="J31" s="22"/>
      <c r="K31" s="42" t="str">
        <f t="shared" si="3"/>
        <v/>
      </c>
      <c r="L31" s="42"/>
      <c r="M31" s="42"/>
      <c r="N31" s="55"/>
      <c r="O31" s="68"/>
      <c r="P31" s="59" t="str">
        <f t="shared" si="4"/>
        <v/>
      </c>
      <c r="Q31" s="60"/>
      <c r="R31" s="61"/>
      <c r="S31" s="55"/>
      <c r="T31" s="56"/>
      <c r="U31" s="56"/>
      <c r="V31" s="56"/>
      <c r="W31" s="56"/>
      <c r="X31" s="56"/>
      <c r="Y31" s="56"/>
      <c r="Z31" s="57"/>
    </row>
    <row r="32" spans="1:26" s="5" customFormat="1" x14ac:dyDescent="0.55000000000000004">
      <c r="A32" s="19">
        <v>4</v>
      </c>
      <c r="B32" s="21" t="str">
        <f t="shared" si="0"/>
        <v/>
      </c>
      <c r="C32" s="21"/>
      <c r="D32" s="21"/>
      <c r="E32" s="21"/>
      <c r="F32" s="11" t="str">
        <f t="shared" si="1"/>
        <v/>
      </c>
      <c r="G32" s="13"/>
      <c r="H32" s="22" t="str">
        <f t="shared" si="2"/>
        <v/>
      </c>
      <c r="I32" s="22"/>
      <c r="J32" s="22"/>
      <c r="K32" s="42" t="str">
        <f t="shared" si="3"/>
        <v/>
      </c>
      <c r="L32" s="42"/>
      <c r="M32" s="42"/>
      <c r="N32" s="55"/>
      <c r="O32" s="68"/>
      <c r="P32" s="59" t="str">
        <f t="shared" si="4"/>
        <v/>
      </c>
      <c r="Q32" s="60"/>
      <c r="R32" s="61"/>
      <c r="S32" s="55"/>
      <c r="T32" s="56"/>
      <c r="U32" s="56"/>
      <c r="V32" s="56"/>
      <c r="W32" s="56"/>
      <c r="X32" s="56"/>
      <c r="Y32" s="56"/>
      <c r="Z32" s="57"/>
    </row>
    <row r="33" spans="1:26" s="5" customFormat="1" x14ac:dyDescent="0.55000000000000004">
      <c r="A33" s="19">
        <v>5</v>
      </c>
      <c r="B33" s="21" t="str">
        <f t="shared" si="0"/>
        <v/>
      </c>
      <c r="C33" s="21"/>
      <c r="D33" s="21"/>
      <c r="E33" s="21"/>
      <c r="F33" s="11" t="str">
        <f t="shared" si="1"/>
        <v/>
      </c>
      <c r="G33" s="13"/>
      <c r="H33" s="22" t="str">
        <f t="shared" si="2"/>
        <v/>
      </c>
      <c r="I33" s="22"/>
      <c r="J33" s="22"/>
      <c r="K33" s="42" t="str">
        <f t="shared" si="3"/>
        <v/>
      </c>
      <c r="L33" s="42"/>
      <c r="M33" s="42"/>
      <c r="N33" s="55"/>
      <c r="O33" s="68"/>
      <c r="P33" s="59" t="str">
        <f t="shared" si="4"/>
        <v/>
      </c>
      <c r="Q33" s="60"/>
      <c r="R33" s="61"/>
      <c r="S33" s="55"/>
      <c r="T33" s="56"/>
      <c r="U33" s="56"/>
      <c r="V33" s="56"/>
      <c r="W33" s="56"/>
      <c r="X33" s="56"/>
      <c r="Y33" s="56"/>
      <c r="Z33" s="57"/>
    </row>
    <row r="34" spans="1:26" s="5" customFormat="1" x14ac:dyDescent="0.55000000000000004">
      <c r="A34" s="19">
        <v>6</v>
      </c>
      <c r="B34" s="21" t="str">
        <f t="shared" si="0"/>
        <v/>
      </c>
      <c r="C34" s="21"/>
      <c r="D34" s="21"/>
      <c r="E34" s="21"/>
      <c r="F34" s="11" t="str">
        <f t="shared" si="1"/>
        <v/>
      </c>
      <c r="G34" s="13"/>
      <c r="H34" s="22" t="str">
        <f t="shared" si="2"/>
        <v/>
      </c>
      <c r="I34" s="22"/>
      <c r="J34" s="22"/>
      <c r="K34" s="42" t="str">
        <f t="shared" si="3"/>
        <v/>
      </c>
      <c r="L34" s="42"/>
      <c r="M34" s="42"/>
      <c r="N34" s="55"/>
      <c r="O34" s="68"/>
      <c r="P34" s="59" t="str">
        <f t="shared" si="4"/>
        <v/>
      </c>
      <c r="Q34" s="60"/>
      <c r="R34" s="61"/>
      <c r="S34" s="55"/>
      <c r="T34" s="56"/>
      <c r="U34" s="56"/>
      <c r="V34" s="56"/>
      <c r="W34" s="56"/>
      <c r="X34" s="56"/>
      <c r="Y34" s="56"/>
      <c r="Z34" s="57"/>
    </row>
    <row r="35" spans="1:26" s="5" customFormat="1" ht="18.5" thickBot="1" x14ac:dyDescent="0.6">
      <c r="A35" s="19">
        <v>7</v>
      </c>
      <c r="B35" s="21" t="str">
        <f t="shared" si="0"/>
        <v/>
      </c>
      <c r="C35" s="21"/>
      <c r="D35" s="21"/>
      <c r="E35" s="21"/>
      <c r="F35" s="11" t="str">
        <f t="shared" si="1"/>
        <v/>
      </c>
      <c r="G35" s="13"/>
      <c r="H35" s="22" t="str">
        <f t="shared" si="2"/>
        <v/>
      </c>
      <c r="I35" s="22"/>
      <c r="J35" s="22"/>
      <c r="K35" s="42" t="str">
        <f t="shared" si="3"/>
        <v/>
      </c>
      <c r="L35" s="42"/>
      <c r="M35" s="42"/>
      <c r="N35" s="43"/>
      <c r="O35" s="58"/>
      <c r="P35" s="23" t="str">
        <f>IF(N35="","",IF(N35=1,"1,500","3,000"))</f>
        <v/>
      </c>
      <c r="Q35" s="24"/>
      <c r="R35" s="25"/>
      <c r="S35" s="43"/>
      <c r="T35" s="44"/>
      <c r="U35" s="44"/>
      <c r="V35" s="44"/>
      <c r="W35" s="44"/>
      <c r="X35" s="44"/>
      <c r="Y35" s="44"/>
      <c r="Z35" s="45"/>
    </row>
    <row r="36" spans="1:26" s="5" customFormat="1" ht="18.5" thickBot="1" x14ac:dyDescent="0.6">
      <c r="A36" s="26" t="s">
        <v>18</v>
      </c>
      <c r="B36" s="27"/>
      <c r="C36" s="27"/>
      <c r="D36" s="27"/>
      <c r="E36" s="28"/>
      <c r="F36" s="39"/>
      <c r="G36" s="40"/>
      <c r="H36" s="40"/>
      <c r="I36" s="40"/>
      <c r="J36" s="40"/>
      <c r="K36" s="40"/>
      <c r="L36" s="40"/>
      <c r="M36" s="41"/>
      <c r="N36" s="14"/>
      <c r="O36" s="14"/>
      <c r="P36" s="15"/>
      <c r="Q36" s="15"/>
      <c r="R36" s="15"/>
      <c r="S36" s="15"/>
      <c r="T36" s="15"/>
      <c r="U36" s="15"/>
      <c r="V36" s="18"/>
      <c r="W36" s="18"/>
      <c r="X36" s="18"/>
      <c r="Y36" s="18"/>
      <c r="Z36" s="18"/>
    </row>
    <row r="37" spans="1:26" s="5" customFormat="1" ht="18.5" thickBot="1" x14ac:dyDescent="0.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s="5" customFormat="1" ht="37.5" customHeight="1" x14ac:dyDescent="0.55000000000000004">
      <c r="A38" s="229" t="s">
        <v>41</v>
      </c>
      <c r="B38" s="230"/>
      <c r="C38" s="230"/>
      <c r="D38" s="230"/>
      <c r="E38" s="230"/>
      <c r="F38" s="230"/>
      <c r="G38" s="231"/>
      <c r="H38" s="232" t="str">
        <f>IF(COUNTIF($G$29:$G$35,"〇")=0,"",COUNTIF($G$29:$G$35,"〇")*16000 + COUNTIF($N$29:$O$35,"1")*1500 + COUNTIF($N$29:$O$35,"2")*3000)</f>
        <v/>
      </c>
      <c r="I38" s="232"/>
      <c r="J38" s="232"/>
      <c r="K38" s="232"/>
      <c r="L38" s="232"/>
      <c r="M38" s="7" t="s">
        <v>22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0"/>
      <c r="Z38" s="10"/>
    </row>
    <row r="39" spans="1:26" s="5" customFormat="1" ht="37.5" customHeight="1" x14ac:dyDescent="0.55000000000000004">
      <c r="A39" s="233" t="s">
        <v>48</v>
      </c>
      <c r="B39" s="234"/>
      <c r="C39" s="234"/>
      <c r="D39" s="234"/>
      <c r="E39" s="234"/>
      <c r="F39" s="234"/>
      <c r="G39" s="235"/>
      <c r="H39" s="236" t="str">
        <f>IF(COUNT(K29:K35)=0,"",SUM(K29:K35))</f>
        <v/>
      </c>
      <c r="I39" s="236"/>
      <c r="J39" s="236"/>
      <c r="K39" s="236"/>
      <c r="L39" s="236"/>
      <c r="M39" s="8" t="s">
        <v>23</v>
      </c>
      <c r="N39" s="12"/>
      <c r="O39" s="12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s="5" customFormat="1" ht="37.5" customHeight="1" x14ac:dyDescent="0.55000000000000004">
      <c r="A40" s="233" t="s">
        <v>49</v>
      </c>
      <c r="B40" s="234"/>
      <c r="C40" s="234"/>
      <c r="D40" s="234"/>
      <c r="E40" s="234"/>
      <c r="F40" s="234"/>
      <c r="G40" s="235"/>
      <c r="H40" s="236" t="str">
        <f>IF($H$39="","",IF($T$6="非課税",0,IF($T$6="一般1",MIN($H$39,IF($W$5&lt;18,4600,9300)),$H$39)))</f>
        <v/>
      </c>
      <c r="I40" s="236"/>
      <c r="J40" s="236"/>
      <c r="K40" s="236"/>
      <c r="L40" s="236"/>
      <c r="M40" s="8" t="s">
        <v>23</v>
      </c>
      <c r="N40" s="12"/>
      <c r="O40" s="12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s="5" customFormat="1" ht="37.5" customHeight="1" thickBot="1" x14ac:dyDescent="0.6">
      <c r="A41" s="29" t="s">
        <v>33</v>
      </c>
      <c r="B41" s="30"/>
      <c r="C41" s="30"/>
      <c r="D41" s="30"/>
      <c r="E41" s="30"/>
      <c r="F41" s="30"/>
      <c r="G41" s="31"/>
      <c r="H41" s="32" t="str">
        <f>IFERROR(H38-H40,"")</f>
        <v/>
      </c>
      <c r="I41" s="32"/>
      <c r="J41" s="32"/>
      <c r="K41" s="32"/>
      <c r="L41" s="32"/>
      <c r="M41" s="9" t="s">
        <v>23</v>
      </c>
      <c r="N41" s="12"/>
      <c r="O41" s="12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s="5" customFormat="1" x14ac:dyDescent="0.5500000000000000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</sheetData>
  <dataConsolidate/>
  <mergeCells count="99">
    <mergeCell ref="K29:M29"/>
    <mergeCell ref="N29:O29"/>
    <mergeCell ref="S29:Z29"/>
    <mergeCell ref="K30:M30"/>
    <mergeCell ref="N30:O30"/>
    <mergeCell ref="S30:Z30"/>
    <mergeCell ref="K31:M31"/>
    <mergeCell ref="N31:O31"/>
    <mergeCell ref="S31:Z31"/>
    <mergeCell ref="A8:C11"/>
    <mergeCell ref="D8:Z11"/>
    <mergeCell ref="A16:C19"/>
    <mergeCell ref="D16:Z19"/>
    <mergeCell ref="F27:F28"/>
    <mergeCell ref="G27:G28"/>
    <mergeCell ref="H27:J28"/>
    <mergeCell ref="A20:C23"/>
    <mergeCell ref="D20:Z23"/>
    <mergeCell ref="A25:E25"/>
    <mergeCell ref="F25:M25"/>
    <mergeCell ref="A26:E26"/>
    <mergeCell ref="F26:M26"/>
    <mergeCell ref="A1:D1"/>
    <mergeCell ref="E1:Z1"/>
    <mergeCell ref="A3:D3"/>
    <mergeCell ref="E3:M3"/>
    <mergeCell ref="N3:Q3"/>
    <mergeCell ref="R3:Z3"/>
    <mergeCell ref="N27:O28"/>
    <mergeCell ref="S27:Z28"/>
    <mergeCell ref="A4:D4"/>
    <mergeCell ref="E4:M4"/>
    <mergeCell ref="A12:C15"/>
    <mergeCell ref="D12:Z15"/>
    <mergeCell ref="N6:S6"/>
    <mergeCell ref="T6:Z6"/>
    <mergeCell ref="A7:D7"/>
    <mergeCell ref="E7:M7"/>
    <mergeCell ref="A5:D6"/>
    <mergeCell ref="E5:M6"/>
    <mergeCell ref="N7:S7"/>
    <mergeCell ref="T7:Z7"/>
    <mergeCell ref="A27:A28"/>
    <mergeCell ref="B27:E28"/>
    <mergeCell ref="B32:E32"/>
    <mergeCell ref="H32:J32"/>
    <mergeCell ref="P32:R32"/>
    <mergeCell ref="B31:E31"/>
    <mergeCell ref="H31:J31"/>
    <mergeCell ref="P31:R31"/>
    <mergeCell ref="K32:M32"/>
    <mergeCell ref="N32:O32"/>
    <mergeCell ref="B30:E30"/>
    <mergeCell ref="H30:J30"/>
    <mergeCell ref="P30:R30"/>
    <mergeCell ref="P27:R28"/>
    <mergeCell ref="B29:E29"/>
    <mergeCell ref="H29:J29"/>
    <mergeCell ref="K27:M28"/>
    <mergeCell ref="B34:E34"/>
    <mergeCell ref="H34:J34"/>
    <mergeCell ref="P34:R34"/>
    <mergeCell ref="B33:E33"/>
    <mergeCell ref="H33:J33"/>
    <mergeCell ref="P33:R33"/>
    <mergeCell ref="K33:M33"/>
    <mergeCell ref="N33:O33"/>
    <mergeCell ref="K34:M34"/>
    <mergeCell ref="N34:O34"/>
    <mergeCell ref="S35:Z35"/>
    <mergeCell ref="N4:P4"/>
    <mergeCell ref="Q4:S4"/>
    <mergeCell ref="T4:V4"/>
    <mergeCell ref="W4:Z4"/>
    <mergeCell ref="N5:P5"/>
    <mergeCell ref="Q5:S5"/>
    <mergeCell ref="T5:V5"/>
    <mergeCell ref="W5:Y5"/>
    <mergeCell ref="S32:Z32"/>
    <mergeCell ref="S33:Z33"/>
    <mergeCell ref="S34:Z34"/>
    <mergeCell ref="N35:O35"/>
    <mergeCell ref="P29:R29"/>
    <mergeCell ref="N26:R26"/>
    <mergeCell ref="S26:Z26"/>
    <mergeCell ref="B35:E35"/>
    <mergeCell ref="H35:J35"/>
    <mergeCell ref="P35:R35"/>
    <mergeCell ref="A36:E36"/>
    <mergeCell ref="A41:G41"/>
    <mergeCell ref="H41:L41"/>
    <mergeCell ref="A38:G38"/>
    <mergeCell ref="H38:L38"/>
    <mergeCell ref="A39:G39"/>
    <mergeCell ref="H39:L39"/>
    <mergeCell ref="A40:G40"/>
    <mergeCell ref="H40:L40"/>
    <mergeCell ref="F36:M36"/>
    <mergeCell ref="K35:M35"/>
  </mergeCells>
  <phoneticPr fontId="2"/>
  <dataValidations count="8">
    <dataValidation allowBlank="1" showInputMessage="1" showErrorMessage="1" prompt="「利用状況」について_x000a_「延長」を選択した場合_x000a_のみ記載" sqref="D12:Z15" xr:uid="{DF1234E2-3F86-4759-85F2-86601013BCFC}"/>
    <dataValidation type="list" allowBlank="1" showInputMessage="1" showErrorMessage="1" sqref="F25:M25" xr:uid="{C80AE726-7B32-4633-9208-445499D6125D}">
      <formula1>"新規,延長"</formula1>
    </dataValidation>
    <dataValidation type="list" allowBlank="1" showInputMessage="1" showErrorMessage="1" sqref="T6:Z6" xr:uid="{3BC5E921-4207-45F4-9D05-6EC26FBB0564}">
      <formula1>"非課税,一般1,一般2"</formula1>
    </dataValidation>
    <dataValidation type="list" allowBlank="1" showInputMessage="1" showErrorMessage="1" sqref="Q5:S5" xr:uid="{F8239567-441D-4C2C-AD7C-E08B0E113EEB}">
      <formula1>"男性,女性"</formula1>
    </dataValidation>
    <dataValidation allowBlank="1" showInputMessage="1" showErrorMessage="1" prompt="7日間利用後、「延長」になった場合は入力しない" sqref="F36:M36" xr:uid="{3330F9DC-78A8-4F83-88D7-3AD9B62A31B8}"/>
    <dataValidation type="list" allowBlank="1" showInputMessage="1" showErrorMessage="1" sqref="N29:O35" xr:uid="{634CF2E3-D6EB-4A3E-945C-D66A519EE2E7}">
      <formula1>"1,2"</formula1>
    </dataValidation>
    <dataValidation type="list" allowBlank="1" showInputMessage="1" showErrorMessage="1" sqref="G29:G35" xr:uid="{F989595F-D472-4803-AF2D-8A50F52AEAC4}">
      <formula1>"〇"</formula1>
    </dataValidation>
    <dataValidation type="custom" allowBlank="1" showInputMessage="1" showErrorMessage="1" sqref="S26:Z26" xr:uid="{C20CCF35-C4A7-4D77-A961-D3C6B18427D4}">
      <formula1>OR($F$25&lt;&gt;"延長",$S$26&lt;&gt;"")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AC32-0457-40F2-99CD-800BD4D93F3A}">
  <sheetPr>
    <tabColor rgb="FFFFFF00"/>
    <pageSetUpPr fitToPage="1"/>
  </sheetPr>
  <dimension ref="A1:Z42"/>
  <sheetViews>
    <sheetView view="pageBreakPreview" zoomScaleNormal="100" zoomScaleSheetLayoutView="100" workbookViewId="0">
      <selection activeCell="A41" sqref="A38:G41"/>
    </sheetView>
  </sheetViews>
  <sheetFormatPr defaultColWidth="3.58203125" defaultRowHeight="18" x14ac:dyDescent="0.55000000000000004"/>
  <cols>
    <col min="1" max="1" width="3.58203125" style="5" customWidth="1"/>
    <col min="2" max="5" width="3.83203125" style="5" customWidth="1"/>
    <col min="6" max="9" width="3.58203125" style="5"/>
    <col min="10" max="10" width="3.58203125" style="5" customWidth="1"/>
    <col min="11" max="27" width="3.58203125" style="5"/>
    <col min="28" max="28" width="9.33203125" style="5" bestFit="1" customWidth="1"/>
    <col min="29" max="16384" width="3.58203125" style="5"/>
  </cols>
  <sheetData>
    <row r="1" spans="1:26" s="4" customFormat="1" ht="20" x14ac:dyDescent="0.55000000000000004">
      <c r="A1" s="205" t="s">
        <v>43</v>
      </c>
      <c r="B1" s="205"/>
      <c r="C1" s="205"/>
      <c r="D1" s="205"/>
      <c r="E1" s="205" t="s">
        <v>30</v>
      </c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</row>
    <row r="2" spans="1:26" ht="18.5" thickBot="1" x14ac:dyDescent="0.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6" customFormat="1" x14ac:dyDescent="0.55000000000000004">
      <c r="A3" s="206" t="s">
        <v>15</v>
      </c>
      <c r="B3" s="63"/>
      <c r="C3" s="63"/>
      <c r="D3" s="64"/>
      <c r="E3" s="62" t="s">
        <v>34</v>
      </c>
      <c r="F3" s="63"/>
      <c r="G3" s="63"/>
      <c r="H3" s="63"/>
      <c r="I3" s="63"/>
      <c r="J3" s="63"/>
      <c r="K3" s="63"/>
      <c r="L3" s="63"/>
      <c r="M3" s="63"/>
      <c r="N3" s="207" t="s">
        <v>36</v>
      </c>
      <c r="O3" s="208"/>
      <c r="P3" s="208"/>
      <c r="Q3" s="209"/>
      <c r="R3" s="210" t="s">
        <v>37</v>
      </c>
      <c r="S3" s="208"/>
      <c r="T3" s="208"/>
      <c r="U3" s="208"/>
      <c r="V3" s="208"/>
      <c r="W3" s="208"/>
      <c r="X3" s="208"/>
      <c r="Y3" s="208"/>
      <c r="Z3" s="211"/>
    </row>
    <row r="4" spans="1:26" s="6" customFormat="1" x14ac:dyDescent="0.55000000000000004">
      <c r="A4" s="212" t="s">
        <v>24</v>
      </c>
      <c r="B4" s="213"/>
      <c r="C4" s="213"/>
      <c r="D4" s="214"/>
      <c r="E4" s="215" t="s">
        <v>29</v>
      </c>
      <c r="F4" s="213"/>
      <c r="G4" s="213"/>
      <c r="H4" s="213"/>
      <c r="I4" s="213"/>
      <c r="J4" s="213"/>
      <c r="K4" s="213"/>
      <c r="L4" s="213"/>
      <c r="M4" s="216"/>
      <c r="N4" s="156" t="s">
        <v>35</v>
      </c>
      <c r="O4" s="157"/>
      <c r="P4" s="158"/>
      <c r="Q4" s="159" t="s">
        <v>38</v>
      </c>
      <c r="R4" s="159"/>
      <c r="S4" s="160"/>
      <c r="T4" s="156" t="s">
        <v>16</v>
      </c>
      <c r="U4" s="157"/>
      <c r="V4" s="158"/>
      <c r="W4" s="159" t="s">
        <v>39</v>
      </c>
      <c r="X4" s="159"/>
      <c r="Y4" s="159"/>
      <c r="Z4" s="218"/>
    </row>
    <row r="5" spans="1:26" s="6" customFormat="1" x14ac:dyDescent="0.55000000000000004">
      <c r="A5" s="161" t="s">
        <v>0</v>
      </c>
      <c r="B5" s="162"/>
      <c r="C5" s="162"/>
      <c r="D5" s="163"/>
      <c r="E5" s="166" t="s">
        <v>28</v>
      </c>
      <c r="F5" s="162"/>
      <c r="G5" s="162"/>
      <c r="H5" s="162"/>
      <c r="I5" s="162"/>
      <c r="J5" s="162"/>
      <c r="K5" s="162"/>
      <c r="L5" s="162"/>
      <c r="M5" s="167"/>
      <c r="N5" s="156" t="s">
        <v>9</v>
      </c>
      <c r="O5" s="157"/>
      <c r="P5" s="158"/>
      <c r="Q5" s="219" t="s">
        <v>14</v>
      </c>
      <c r="R5" s="157"/>
      <c r="S5" s="220"/>
      <c r="T5" s="156" t="s">
        <v>12</v>
      </c>
      <c r="U5" s="157"/>
      <c r="V5" s="158"/>
      <c r="W5" s="219">
        <f>IFERROR(IF($E$7="","",DATEDIF($E$7,$F$26,"Y")),"")</f>
        <v>35</v>
      </c>
      <c r="X5" s="157"/>
      <c r="Y5" s="157"/>
      <c r="Z5" s="17" t="s">
        <v>13</v>
      </c>
    </row>
    <row r="6" spans="1:26" s="6" customFormat="1" x14ac:dyDescent="0.55000000000000004">
      <c r="A6" s="164"/>
      <c r="B6" s="159"/>
      <c r="C6" s="159"/>
      <c r="D6" s="165"/>
      <c r="E6" s="168"/>
      <c r="F6" s="159"/>
      <c r="G6" s="159"/>
      <c r="H6" s="159"/>
      <c r="I6" s="159"/>
      <c r="J6" s="159"/>
      <c r="K6" s="159"/>
      <c r="L6" s="159"/>
      <c r="M6" s="160"/>
      <c r="N6" s="156" t="s">
        <v>8</v>
      </c>
      <c r="O6" s="157"/>
      <c r="P6" s="157"/>
      <c r="Q6" s="157"/>
      <c r="R6" s="157"/>
      <c r="S6" s="158"/>
      <c r="T6" s="157" t="s">
        <v>19</v>
      </c>
      <c r="U6" s="157"/>
      <c r="V6" s="157"/>
      <c r="W6" s="157"/>
      <c r="X6" s="157"/>
      <c r="Y6" s="157"/>
      <c r="Z6" s="217"/>
    </row>
    <row r="7" spans="1:26" s="6" customFormat="1" x14ac:dyDescent="0.55000000000000004">
      <c r="A7" s="152" t="s">
        <v>7</v>
      </c>
      <c r="B7" s="69"/>
      <c r="C7" s="69"/>
      <c r="D7" s="153"/>
      <c r="E7" s="169">
        <v>33270</v>
      </c>
      <c r="F7" s="170"/>
      <c r="G7" s="170"/>
      <c r="H7" s="170"/>
      <c r="I7" s="170"/>
      <c r="J7" s="170"/>
      <c r="K7" s="170"/>
      <c r="L7" s="170"/>
      <c r="M7" s="171"/>
      <c r="N7" s="156" t="s">
        <v>20</v>
      </c>
      <c r="O7" s="157"/>
      <c r="P7" s="157"/>
      <c r="Q7" s="157"/>
      <c r="R7" s="157"/>
      <c r="S7" s="158"/>
      <c r="T7" s="38">
        <f>IF($T$6="","",IF(TRIM($T$6)="非課税",0,IF(TRIM($T$6)="一般1",IF($W$5&lt;18,4600,9300),"上限なし")))</f>
        <v>9300</v>
      </c>
      <c r="U7" s="38"/>
      <c r="V7" s="38"/>
      <c r="W7" s="38"/>
      <c r="X7" s="38"/>
      <c r="Y7" s="38"/>
      <c r="Z7" s="114"/>
    </row>
    <row r="8" spans="1:26" s="6" customFormat="1" ht="18.75" customHeight="1" x14ac:dyDescent="0.55000000000000004">
      <c r="A8" s="172" t="s">
        <v>10</v>
      </c>
      <c r="B8" s="71"/>
      <c r="C8" s="173"/>
      <c r="D8" s="179" t="s">
        <v>45</v>
      </c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1"/>
    </row>
    <row r="9" spans="1:26" s="6" customFormat="1" x14ac:dyDescent="0.55000000000000004">
      <c r="A9" s="174"/>
      <c r="B9" s="175"/>
      <c r="C9" s="176"/>
      <c r="D9" s="182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4"/>
    </row>
    <row r="10" spans="1:26" s="6" customFormat="1" x14ac:dyDescent="0.55000000000000004">
      <c r="A10" s="174"/>
      <c r="B10" s="175"/>
      <c r="C10" s="176"/>
      <c r="D10" s="182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4"/>
    </row>
    <row r="11" spans="1:26" s="6" customFormat="1" x14ac:dyDescent="0.55000000000000004">
      <c r="A11" s="177"/>
      <c r="B11" s="74"/>
      <c r="C11" s="178"/>
      <c r="D11" s="185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7"/>
    </row>
    <row r="12" spans="1:26" s="6" customFormat="1" x14ac:dyDescent="0.55000000000000004">
      <c r="A12" s="188" t="s">
        <v>27</v>
      </c>
      <c r="B12" s="189"/>
      <c r="C12" s="190"/>
      <c r="D12" s="179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1"/>
    </row>
    <row r="13" spans="1:26" s="6" customFormat="1" x14ac:dyDescent="0.55000000000000004">
      <c r="A13" s="191"/>
      <c r="B13" s="192"/>
      <c r="C13" s="193"/>
      <c r="D13" s="182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4"/>
    </row>
    <row r="14" spans="1:26" s="6" customFormat="1" x14ac:dyDescent="0.55000000000000004">
      <c r="A14" s="191"/>
      <c r="B14" s="192"/>
      <c r="C14" s="193"/>
      <c r="D14" s="182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4"/>
    </row>
    <row r="15" spans="1:26" s="6" customFormat="1" x14ac:dyDescent="0.55000000000000004">
      <c r="A15" s="191"/>
      <c r="B15" s="192"/>
      <c r="C15" s="193"/>
      <c r="D15" s="182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4"/>
    </row>
    <row r="16" spans="1:26" s="6" customFormat="1" x14ac:dyDescent="0.55000000000000004">
      <c r="A16" s="172" t="s">
        <v>21</v>
      </c>
      <c r="B16" s="71"/>
      <c r="C16" s="173"/>
      <c r="D16" s="179" t="s">
        <v>44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1"/>
    </row>
    <row r="17" spans="1:26" s="6" customFormat="1" x14ac:dyDescent="0.55000000000000004">
      <c r="A17" s="174"/>
      <c r="B17" s="175"/>
      <c r="C17" s="176"/>
      <c r="D17" s="182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4"/>
    </row>
    <row r="18" spans="1:26" s="6" customFormat="1" x14ac:dyDescent="0.55000000000000004">
      <c r="A18" s="174"/>
      <c r="B18" s="175"/>
      <c r="C18" s="176"/>
      <c r="D18" s="182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4"/>
    </row>
    <row r="19" spans="1:26" s="6" customFormat="1" x14ac:dyDescent="0.55000000000000004">
      <c r="A19" s="177"/>
      <c r="B19" s="74"/>
      <c r="C19" s="178"/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7"/>
    </row>
    <row r="20" spans="1:26" s="6" customFormat="1" x14ac:dyDescent="0.55000000000000004">
      <c r="A20" s="188" t="s">
        <v>6</v>
      </c>
      <c r="B20" s="189"/>
      <c r="C20" s="190"/>
      <c r="D20" s="179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1"/>
    </row>
    <row r="21" spans="1:26" s="6" customFormat="1" x14ac:dyDescent="0.55000000000000004">
      <c r="A21" s="191"/>
      <c r="B21" s="192"/>
      <c r="C21" s="193"/>
      <c r="D21" s="182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4"/>
    </row>
    <row r="22" spans="1:26" s="6" customFormat="1" x14ac:dyDescent="0.55000000000000004">
      <c r="A22" s="191"/>
      <c r="B22" s="192"/>
      <c r="C22" s="193"/>
      <c r="D22" s="182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4"/>
    </row>
    <row r="23" spans="1:26" s="6" customFormat="1" ht="18.5" thickBot="1" x14ac:dyDescent="0.6">
      <c r="A23" s="194"/>
      <c r="B23" s="195"/>
      <c r="C23" s="196"/>
      <c r="D23" s="197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9"/>
    </row>
    <row r="24" spans="1:26" ht="18.5" thickBot="1" x14ac:dyDescent="0.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8.5" thickBot="1" x14ac:dyDescent="0.6">
      <c r="A25" s="147" t="s">
        <v>25</v>
      </c>
      <c r="B25" s="148"/>
      <c r="C25" s="148"/>
      <c r="D25" s="148"/>
      <c r="E25" s="149"/>
      <c r="F25" s="148" t="s">
        <v>26</v>
      </c>
      <c r="G25" s="148"/>
      <c r="H25" s="148"/>
      <c r="I25" s="148"/>
      <c r="J25" s="148"/>
      <c r="K25" s="148"/>
      <c r="L25" s="148"/>
      <c r="M25" s="20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55000000000000004">
      <c r="A26" s="152" t="s">
        <v>31</v>
      </c>
      <c r="B26" s="69"/>
      <c r="C26" s="69"/>
      <c r="D26" s="69"/>
      <c r="E26" s="153"/>
      <c r="F26" s="201">
        <v>46113</v>
      </c>
      <c r="G26" s="21"/>
      <c r="H26" s="21"/>
      <c r="I26" s="21"/>
      <c r="J26" s="21"/>
      <c r="K26" s="21"/>
      <c r="L26" s="21"/>
      <c r="M26" s="21"/>
      <c r="N26" s="62" t="s">
        <v>32</v>
      </c>
      <c r="O26" s="63"/>
      <c r="P26" s="63"/>
      <c r="Q26" s="63"/>
      <c r="R26" s="64"/>
      <c r="S26" s="202"/>
      <c r="T26" s="203"/>
      <c r="U26" s="203"/>
      <c r="V26" s="203"/>
      <c r="W26" s="203"/>
      <c r="X26" s="203"/>
      <c r="Y26" s="203"/>
      <c r="Z26" s="204"/>
    </row>
    <row r="27" spans="1:26" ht="18.75" customHeight="1" x14ac:dyDescent="0.55000000000000004">
      <c r="A27" s="115" t="s">
        <v>11</v>
      </c>
      <c r="B27" s="69" t="s">
        <v>17</v>
      </c>
      <c r="C27" s="69"/>
      <c r="D27" s="69"/>
      <c r="E27" s="69"/>
      <c r="F27" s="139" t="s">
        <v>1</v>
      </c>
      <c r="G27" s="140" t="s">
        <v>3</v>
      </c>
      <c r="H27" s="140" t="s">
        <v>42</v>
      </c>
      <c r="I27" s="140"/>
      <c r="J27" s="140"/>
      <c r="K27" s="76" t="s">
        <v>46</v>
      </c>
      <c r="L27" s="76"/>
      <c r="M27" s="76"/>
      <c r="N27" s="70" t="s">
        <v>5</v>
      </c>
      <c r="O27" s="72"/>
      <c r="P27" s="70" t="s">
        <v>4</v>
      </c>
      <c r="Q27" s="71"/>
      <c r="R27" s="72"/>
      <c r="S27" s="70" t="s">
        <v>40</v>
      </c>
      <c r="T27" s="71"/>
      <c r="U27" s="71"/>
      <c r="V27" s="71"/>
      <c r="W27" s="71"/>
      <c r="X27" s="71"/>
      <c r="Y27" s="71"/>
      <c r="Z27" s="77"/>
    </row>
    <row r="28" spans="1:26" x14ac:dyDescent="0.55000000000000004">
      <c r="A28" s="115"/>
      <c r="B28" s="69"/>
      <c r="C28" s="69"/>
      <c r="D28" s="69"/>
      <c r="E28" s="69"/>
      <c r="F28" s="139"/>
      <c r="G28" s="140"/>
      <c r="H28" s="140"/>
      <c r="I28" s="140"/>
      <c r="J28" s="140"/>
      <c r="K28" s="76"/>
      <c r="L28" s="76"/>
      <c r="M28" s="76"/>
      <c r="N28" s="73"/>
      <c r="O28" s="75"/>
      <c r="P28" s="73"/>
      <c r="Q28" s="74"/>
      <c r="R28" s="75"/>
      <c r="S28" s="73"/>
      <c r="T28" s="74"/>
      <c r="U28" s="74"/>
      <c r="V28" s="74"/>
      <c r="W28" s="74"/>
      <c r="X28" s="74"/>
      <c r="Y28" s="74"/>
      <c r="Z28" s="78"/>
    </row>
    <row r="29" spans="1:26" x14ac:dyDescent="0.55000000000000004">
      <c r="A29" s="19">
        <v>1</v>
      </c>
      <c r="B29" s="21">
        <f>IF(OR($F$25="",IF($F$25="新規",$F$26,$S$26)=""),"",IF($F$25="新規",$F$26,$S$26)+ROW(A1)-1)</f>
        <v>46113</v>
      </c>
      <c r="C29" s="21"/>
      <c r="D29" s="21"/>
      <c r="E29" s="21"/>
      <c r="F29" s="11" t="str">
        <f>IF(B29="","",TEXT(B29,"AAA"))</f>
        <v>水</v>
      </c>
      <c r="G29" s="16" t="s">
        <v>2</v>
      </c>
      <c r="H29" s="22" t="str">
        <f>IF(G29="","",IF($T$6="非課税","16,000","14,400"))</f>
        <v>14,400</v>
      </c>
      <c r="I29" s="22"/>
      <c r="J29" s="22"/>
      <c r="K29" s="42">
        <f>IF(G29="","",IF($T$6="非課税",0,1600))</f>
        <v>1600</v>
      </c>
      <c r="L29" s="42"/>
      <c r="M29" s="42"/>
      <c r="N29" s="59">
        <v>1</v>
      </c>
      <c r="O29" s="61"/>
      <c r="P29" s="59" t="str">
        <f>IF(N29="","",IF(N29=1,"1,500","3,000"))</f>
        <v>1,500</v>
      </c>
      <c r="Q29" s="60"/>
      <c r="R29" s="61"/>
      <c r="S29" s="59"/>
      <c r="T29" s="60"/>
      <c r="U29" s="60"/>
      <c r="V29" s="60"/>
      <c r="W29" s="60"/>
      <c r="X29" s="60"/>
      <c r="Y29" s="60"/>
      <c r="Z29" s="221"/>
    </row>
    <row r="30" spans="1:26" x14ac:dyDescent="0.55000000000000004">
      <c r="A30" s="19">
        <v>2</v>
      </c>
      <c r="B30" s="21">
        <f t="shared" ref="B30:B35" si="0">IF(OR($F$25="",IF($F$25="新規",$F$26,$S$26)=""),"",IF($F$25="新規",$F$26,$S$26)+ROW(A2)-1)</f>
        <v>46114</v>
      </c>
      <c r="C30" s="21"/>
      <c r="D30" s="21"/>
      <c r="E30" s="21"/>
      <c r="F30" s="11" t="str">
        <f t="shared" ref="F30:F35" si="1">IF(B30="","",TEXT(B30,"AAA"))</f>
        <v>木</v>
      </c>
      <c r="G30" s="16" t="s">
        <v>2</v>
      </c>
      <c r="H30" s="22" t="str">
        <f t="shared" ref="H30:H35" si="2">IF(G30="","",IF($T$6="非課税","16,000","14,400"))</f>
        <v>14,400</v>
      </c>
      <c r="I30" s="22"/>
      <c r="J30" s="22"/>
      <c r="K30" s="42">
        <f t="shared" ref="K30:K35" si="3">IF(G30="","",IF($T$6="非課税",0,1600))</f>
        <v>1600</v>
      </c>
      <c r="L30" s="42"/>
      <c r="M30" s="42"/>
      <c r="N30" s="59"/>
      <c r="O30" s="61"/>
      <c r="P30" s="59" t="str">
        <f t="shared" ref="P30:P34" si="4">IF(N30="","",IF(N30=1,"1,500","3,000"))</f>
        <v/>
      </c>
      <c r="Q30" s="60"/>
      <c r="R30" s="61"/>
      <c r="S30" s="59"/>
      <c r="T30" s="60"/>
      <c r="U30" s="60"/>
      <c r="V30" s="60"/>
      <c r="W30" s="60"/>
      <c r="X30" s="60"/>
      <c r="Y30" s="60"/>
      <c r="Z30" s="221"/>
    </row>
    <row r="31" spans="1:26" x14ac:dyDescent="0.55000000000000004">
      <c r="A31" s="19">
        <v>3</v>
      </c>
      <c r="B31" s="21">
        <f t="shared" si="0"/>
        <v>46115</v>
      </c>
      <c r="C31" s="21"/>
      <c r="D31" s="21"/>
      <c r="E31" s="21"/>
      <c r="F31" s="11" t="str">
        <f t="shared" si="1"/>
        <v>金</v>
      </c>
      <c r="G31" s="16" t="s">
        <v>2</v>
      </c>
      <c r="H31" s="22" t="str">
        <f t="shared" si="2"/>
        <v>14,400</v>
      </c>
      <c r="I31" s="22"/>
      <c r="J31" s="22"/>
      <c r="K31" s="42">
        <f t="shared" si="3"/>
        <v>1600</v>
      </c>
      <c r="L31" s="42"/>
      <c r="M31" s="42"/>
      <c r="N31" s="59"/>
      <c r="O31" s="61"/>
      <c r="P31" s="59" t="str">
        <f t="shared" si="4"/>
        <v/>
      </c>
      <c r="Q31" s="60"/>
      <c r="R31" s="61"/>
      <c r="S31" s="59"/>
      <c r="T31" s="60"/>
      <c r="U31" s="60"/>
      <c r="V31" s="60"/>
      <c r="W31" s="60"/>
      <c r="X31" s="60"/>
      <c r="Y31" s="60"/>
      <c r="Z31" s="221"/>
    </row>
    <row r="32" spans="1:26" x14ac:dyDescent="0.55000000000000004">
      <c r="A32" s="19">
        <v>4</v>
      </c>
      <c r="B32" s="21">
        <f t="shared" si="0"/>
        <v>46116</v>
      </c>
      <c r="C32" s="21"/>
      <c r="D32" s="21"/>
      <c r="E32" s="21"/>
      <c r="F32" s="11" t="str">
        <f t="shared" si="1"/>
        <v>土</v>
      </c>
      <c r="G32" s="16" t="s">
        <v>2</v>
      </c>
      <c r="H32" s="22" t="str">
        <f t="shared" si="2"/>
        <v>14,400</v>
      </c>
      <c r="I32" s="22"/>
      <c r="J32" s="22"/>
      <c r="K32" s="42">
        <f t="shared" si="3"/>
        <v>1600</v>
      </c>
      <c r="L32" s="42"/>
      <c r="M32" s="42"/>
      <c r="N32" s="59"/>
      <c r="O32" s="61"/>
      <c r="P32" s="59" t="str">
        <f t="shared" si="4"/>
        <v/>
      </c>
      <c r="Q32" s="60"/>
      <c r="R32" s="61"/>
      <c r="S32" s="59"/>
      <c r="T32" s="60"/>
      <c r="U32" s="60"/>
      <c r="V32" s="60"/>
      <c r="W32" s="60"/>
      <c r="X32" s="60"/>
      <c r="Y32" s="60"/>
      <c r="Z32" s="221"/>
    </row>
    <row r="33" spans="1:26" x14ac:dyDescent="0.55000000000000004">
      <c r="A33" s="19">
        <v>5</v>
      </c>
      <c r="B33" s="21">
        <f t="shared" si="0"/>
        <v>46117</v>
      </c>
      <c r="C33" s="21"/>
      <c r="D33" s="21"/>
      <c r="E33" s="21"/>
      <c r="F33" s="11" t="str">
        <f t="shared" si="1"/>
        <v>日</v>
      </c>
      <c r="G33" s="16" t="s">
        <v>2</v>
      </c>
      <c r="H33" s="22" t="str">
        <f t="shared" si="2"/>
        <v>14,400</v>
      </c>
      <c r="I33" s="22"/>
      <c r="J33" s="22"/>
      <c r="K33" s="42">
        <f t="shared" si="3"/>
        <v>1600</v>
      </c>
      <c r="L33" s="42"/>
      <c r="M33" s="42"/>
      <c r="N33" s="59"/>
      <c r="O33" s="61"/>
      <c r="P33" s="59" t="str">
        <f t="shared" si="4"/>
        <v/>
      </c>
      <c r="Q33" s="60"/>
      <c r="R33" s="61"/>
      <c r="S33" s="59"/>
      <c r="T33" s="60"/>
      <c r="U33" s="60"/>
      <c r="V33" s="60"/>
      <c r="W33" s="60"/>
      <c r="X33" s="60"/>
      <c r="Y33" s="60"/>
      <c r="Z33" s="221"/>
    </row>
    <row r="34" spans="1:26" x14ac:dyDescent="0.55000000000000004">
      <c r="A34" s="19">
        <v>6</v>
      </c>
      <c r="B34" s="21">
        <f t="shared" si="0"/>
        <v>46118</v>
      </c>
      <c r="C34" s="21"/>
      <c r="D34" s="21"/>
      <c r="E34" s="21"/>
      <c r="F34" s="11" t="str">
        <f t="shared" si="1"/>
        <v>月</v>
      </c>
      <c r="G34" s="16" t="s">
        <v>2</v>
      </c>
      <c r="H34" s="22" t="str">
        <f t="shared" si="2"/>
        <v>14,400</v>
      </c>
      <c r="I34" s="22"/>
      <c r="J34" s="22"/>
      <c r="K34" s="42">
        <f t="shared" si="3"/>
        <v>1600</v>
      </c>
      <c r="L34" s="42"/>
      <c r="M34" s="42"/>
      <c r="N34" s="59"/>
      <c r="O34" s="61"/>
      <c r="P34" s="59" t="str">
        <f t="shared" si="4"/>
        <v/>
      </c>
      <c r="Q34" s="60"/>
      <c r="R34" s="61"/>
      <c r="S34" s="59"/>
      <c r="T34" s="60"/>
      <c r="U34" s="60"/>
      <c r="V34" s="60"/>
      <c r="W34" s="60"/>
      <c r="X34" s="60"/>
      <c r="Y34" s="60"/>
      <c r="Z34" s="221"/>
    </row>
    <row r="35" spans="1:26" ht="18.5" thickBot="1" x14ac:dyDescent="0.6">
      <c r="A35" s="19">
        <v>7</v>
      </c>
      <c r="B35" s="21">
        <f t="shared" si="0"/>
        <v>46119</v>
      </c>
      <c r="C35" s="21"/>
      <c r="D35" s="21"/>
      <c r="E35" s="21"/>
      <c r="F35" s="11" t="str">
        <f t="shared" si="1"/>
        <v>火</v>
      </c>
      <c r="G35" s="16" t="s">
        <v>2</v>
      </c>
      <c r="H35" s="22" t="str">
        <f t="shared" si="2"/>
        <v>14,400</v>
      </c>
      <c r="I35" s="22"/>
      <c r="J35" s="22"/>
      <c r="K35" s="42">
        <f t="shared" si="3"/>
        <v>1600</v>
      </c>
      <c r="L35" s="42"/>
      <c r="M35" s="42"/>
      <c r="N35" s="23">
        <v>1</v>
      </c>
      <c r="O35" s="25"/>
      <c r="P35" s="23" t="str">
        <f>IF(N35="","",IF(N35=1,"1,500","3,000"))</f>
        <v>1,500</v>
      </c>
      <c r="Q35" s="24"/>
      <c r="R35" s="25"/>
      <c r="S35" s="23"/>
      <c r="T35" s="24"/>
      <c r="U35" s="24"/>
      <c r="V35" s="24"/>
      <c r="W35" s="24"/>
      <c r="X35" s="24"/>
      <c r="Y35" s="24"/>
      <c r="Z35" s="222"/>
    </row>
    <row r="36" spans="1:26" ht="18.5" thickBot="1" x14ac:dyDescent="0.6">
      <c r="A36" s="26" t="s">
        <v>18</v>
      </c>
      <c r="B36" s="27"/>
      <c r="C36" s="27"/>
      <c r="D36" s="27"/>
      <c r="E36" s="28"/>
      <c r="F36" s="223">
        <v>46119</v>
      </c>
      <c r="G36" s="224"/>
      <c r="H36" s="224"/>
      <c r="I36" s="224"/>
      <c r="J36" s="224"/>
      <c r="K36" s="224"/>
      <c r="L36" s="224"/>
      <c r="M36" s="225"/>
      <c r="N36" s="14"/>
      <c r="O36" s="14"/>
      <c r="P36" s="15"/>
      <c r="Q36" s="15"/>
      <c r="R36" s="15"/>
      <c r="S36" s="15"/>
      <c r="T36" s="15"/>
      <c r="U36" s="15"/>
      <c r="V36" s="18"/>
      <c r="W36" s="18"/>
      <c r="X36" s="18"/>
      <c r="Y36" s="18"/>
      <c r="Z36" s="18"/>
    </row>
    <row r="37" spans="1:26" ht="18.5" thickBot="1" x14ac:dyDescent="0.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37.5" customHeight="1" x14ac:dyDescent="0.55000000000000004">
      <c r="A38" s="237" t="s">
        <v>41</v>
      </c>
      <c r="B38" s="238"/>
      <c r="C38" s="238"/>
      <c r="D38" s="238"/>
      <c r="E38" s="238"/>
      <c r="F38" s="238"/>
      <c r="G38" s="239"/>
      <c r="H38" s="35">
        <f>IF(COUNTIF($G$29:$G$35,"〇")=0,"",COUNTIF($G$29:$G$35,"〇")*16000 + COUNTIF($N$29:$O$35,"1")*1500 + COUNTIF($N$29:$O$35,"2")*3000)</f>
        <v>115000</v>
      </c>
      <c r="I38" s="35"/>
      <c r="J38" s="35"/>
      <c r="K38" s="35"/>
      <c r="L38" s="35"/>
      <c r="M38" s="7" t="s">
        <v>22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0"/>
      <c r="Z38" s="10"/>
    </row>
    <row r="39" spans="1:26" ht="37.5" customHeight="1" x14ac:dyDescent="0.55000000000000004">
      <c r="A39" s="240" t="s">
        <v>50</v>
      </c>
      <c r="B39" s="241"/>
      <c r="C39" s="241"/>
      <c r="D39" s="241"/>
      <c r="E39" s="241"/>
      <c r="F39" s="241"/>
      <c r="G39" s="242"/>
      <c r="H39" s="38">
        <f>IF(COUNT(K29:K35)=0,"",SUM(K29:K35))</f>
        <v>11200</v>
      </c>
      <c r="I39" s="38"/>
      <c r="J39" s="38"/>
      <c r="K39" s="38"/>
      <c r="L39" s="38"/>
      <c r="M39" s="8" t="s">
        <v>23</v>
      </c>
      <c r="N39" s="12"/>
      <c r="O39" s="12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7.5" customHeight="1" x14ac:dyDescent="0.55000000000000004">
      <c r="A40" s="240" t="s">
        <v>49</v>
      </c>
      <c r="B40" s="241"/>
      <c r="C40" s="241"/>
      <c r="D40" s="241"/>
      <c r="E40" s="241"/>
      <c r="F40" s="241"/>
      <c r="G40" s="242"/>
      <c r="H40" s="38">
        <f>IF($H$39="","",IF($T$6="非課税",0,IF($T$6="一般1",MIN($H$39,IF($W$5&lt;18,4600,9300)),$H$39)))</f>
        <v>9300</v>
      </c>
      <c r="I40" s="38"/>
      <c r="J40" s="38"/>
      <c r="K40" s="38"/>
      <c r="L40" s="38"/>
      <c r="M40" s="8" t="s">
        <v>23</v>
      </c>
      <c r="N40" s="12"/>
      <c r="O40" s="12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37.5" customHeight="1" thickBot="1" x14ac:dyDescent="0.6">
      <c r="A41" s="226" t="s">
        <v>33</v>
      </c>
      <c r="B41" s="227"/>
      <c r="C41" s="227"/>
      <c r="D41" s="227"/>
      <c r="E41" s="227"/>
      <c r="F41" s="227"/>
      <c r="G41" s="228"/>
      <c r="H41" s="32">
        <f>IFERROR(H38-H40,"")</f>
        <v>105700</v>
      </c>
      <c r="I41" s="32"/>
      <c r="J41" s="32"/>
      <c r="K41" s="32"/>
      <c r="L41" s="32"/>
      <c r="M41" s="9" t="s">
        <v>23</v>
      </c>
      <c r="N41" s="12"/>
      <c r="O41" s="12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5500000000000000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</sheetData>
  <dataConsolidate/>
  <mergeCells count="99">
    <mergeCell ref="H41:L41"/>
    <mergeCell ref="N29:O29"/>
    <mergeCell ref="N30:O30"/>
    <mergeCell ref="N31:O31"/>
    <mergeCell ref="N32:O32"/>
    <mergeCell ref="N33:O33"/>
    <mergeCell ref="N34:O34"/>
    <mergeCell ref="N35:O35"/>
    <mergeCell ref="F36:M36"/>
    <mergeCell ref="A41:G41"/>
    <mergeCell ref="A38:G38"/>
    <mergeCell ref="H38:L38"/>
    <mergeCell ref="A39:G39"/>
    <mergeCell ref="H39:L39"/>
    <mergeCell ref="A40:G40"/>
    <mergeCell ref="H40:L40"/>
    <mergeCell ref="S33:Z33"/>
    <mergeCell ref="S34:Z34"/>
    <mergeCell ref="S35:Z35"/>
    <mergeCell ref="K27:M28"/>
    <mergeCell ref="K29:M29"/>
    <mergeCell ref="K30:M30"/>
    <mergeCell ref="K31:M31"/>
    <mergeCell ref="K32:M32"/>
    <mergeCell ref="K33:M33"/>
    <mergeCell ref="K34:M34"/>
    <mergeCell ref="K35:M35"/>
    <mergeCell ref="S27:Z28"/>
    <mergeCell ref="S29:Z29"/>
    <mergeCell ref="S30:Z30"/>
    <mergeCell ref="S31:Z31"/>
    <mergeCell ref="S32:Z32"/>
    <mergeCell ref="A4:D4"/>
    <mergeCell ref="E4:M4"/>
    <mergeCell ref="A12:C15"/>
    <mergeCell ref="D12:Z15"/>
    <mergeCell ref="N6:S6"/>
    <mergeCell ref="T6:Z6"/>
    <mergeCell ref="T7:Z7"/>
    <mergeCell ref="A8:C11"/>
    <mergeCell ref="D8:Z11"/>
    <mergeCell ref="T4:V4"/>
    <mergeCell ref="W4:Z4"/>
    <mergeCell ref="N5:P5"/>
    <mergeCell ref="Q5:S5"/>
    <mergeCell ref="T5:V5"/>
    <mergeCell ref="W5:Y5"/>
    <mergeCell ref="A1:D1"/>
    <mergeCell ref="E1:Z1"/>
    <mergeCell ref="A3:D3"/>
    <mergeCell ref="E3:M3"/>
    <mergeCell ref="N3:Q3"/>
    <mergeCell ref="R3:Z3"/>
    <mergeCell ref="A16:C19"/>
    <mergeCell ref="D16:Z19"/>
    <mergeCell ref="F27:F28"/>
    <mergeCell ref="G27:G28"/>
    <mergeCell ref="H27:J28"/>
    <mergeCell ref="A20:C23"/>
    <mergeCell ref="D20:Z23"/>
    <mergeCell ref="A25:E25"/>
    <mergeCell ref="F25:M25"/>
    <mergeCell ref="A26:E26"/>
    <mergeCell ref="F26:M26"/>
    <mergeCell ref="N26:R26"/>
    <mergeCell ref="S26:Z26"/>
    <mergeCell ref="N27:O28"/>
    <mergeCell ref="H31:J31"/>
    <mergeCell ref="P31:R31"/>
    <mergeCell ref="A5:D6"/>
    <mergeCell ref="E5:M6"/>
    <mergeCell ref="B30:E30"/>
    <mergeCell ref="H30:J30"/>
    <mergeCell ref="P30:R30"/>
    <mergeCell ref="P27:R28"/>
    <mergeCell ref="B29:E29"/>
    <mergeCell ref="H29:J29"/>
    <mergeCell ref="P29:R29"/>
    <mergeCell ref="N7:S7"/>
    <mergeCell ref="A27:A28"/>
    <mergeCell ref="B27:E28"/>
    <mergeCell ref="A7:D7"/>
    <mergeCell ref="E7:M7"/>
    <mergeCell ref="B35:E35"/>
    <mergeCell ref="H35:J35"/>
    <mergeCell ref="P35:R35"/>
    <mergeCell ref="A36:E36"/>
    <mergeCell ref="N4:P4"/>
    <mergeCell ref="Q4:S4"/>
    <mergeCell ref="B34:E34"/>
    <mergeCell ref="H34:J34"/>
    <mergeCell ref="P34:R34"/>
    <mergeCell ref="B33:E33"/>
    <mergeCell ref="H33:J33"/>
    <mergeCell ref="P33:R33"/>
    <mergeCell ref="B32:E32"/>
    <mergeCell ref="H32:J32"/>
    <mergeCell ref="P32:R32"/>
    <mergeCell ref="B31:E31"/>
  </mergeCells>
  <phoneticPr fontId="2"/>
  <dataValidations count="8">
    <dataValidation type="list" allowBlank="1" showInputMessage="1" showErrorMessage="1" sqref="Q5:S5" xr:uid="{4ED773F5-44E4-47FA-B224-770FEC1584A4}">
      <formula1>"男性,女性"</formula1>
    </dataValidation>
    <dataValidation type="list" allowBlank="1" showInputMessage="1" showErrorMessage="1" sqref="T6:Z6" xr:uid="{23475960-BAFE-419B-92CE-445905A26D98}">
      <formula1>"非課税,一般1,一般2"</formula1>
    </dataValidation>
    <dataValidation type="list" allowBlank="1" showInputMessage="1" showErrorMessage="1" sqref="F25:M25" xr:uid="{967C8487-D4AD-4CB0-ACAF-76B06D92EB2D}">
      <formula1>"新規,延長"</formula1>
    </dataValidation>
    <dataValidation allowBlank="1" showInputMessage="1" showErrorMessage="1" prompt="「利用状況」について_x000a_「延長」を選択した場合_x000a_のみ入力" sqref="D12:Z15" xr:uid="{FA7DF8F2-A812-4535-B0BE-F98BDFBD6516}"/>
    <dataValidation allowBlank="1" showInputMessage="1" showErrorMessage="1" prompt="7日間利用後、「延長」になった場合は入力しない" sqref="F36:M36" xr:uid="{B39ED46A-704C-4C48-AFC7-3F5EAFA1BB4B}"/>
    <dataValidation type="custom" allowBlank="1" showInputMessage="1" showErrorMessage="1" sqref="S26:Z26" xr:uid="{C7757B72-8E25-46A4-96AD-244E1035EB04}">
      <formula1>OR($F$25&lt;&gt;"延長",$S$26&lt;&gt;"")</formula1>
    </dataValidation>
    <dataValidation type="list" allowBlank="1" showInputMessage="1" showErrorMessage="1" sqref="G29:G35" xr:uid="{00F2BA9B-F462-4CD0-8946-45F3743E8298}">
      <formula1>"〇"</formula1>
    </dataValidation>
    <dataValidation type="list" allowBlank="1" showInputMessage="1" showErrorMessage="1" sqref="N29:O35" xr:uid="{C999A765-CFD4-4187-8928-D3D305B0C406}">
      <formula1>"1,2"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利用実績報告書兼明細書</vt:lpstr>
      <vt:lpstr>利用実績報告書兼明細書 (例｜新規)</vt:lpstr>
      <vt:lpstr>利用実績報告書兼明細書!Print_Area</vt:lpstr>
      <vt:lpstr>'利用実績報告書兼明細書 (例｜新規)'!Print_Area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 有花</dc:creator>
  <cp:lastModifiedBy>松永 勝也</cp:lastModifiedBy>
  <cp:lastPrinted>2025-12-16T04:56:44Z</cp:lastPrinted>
  <dcterms:created xsi:type="dcterms:W3CDTF">2025-11-25T06:25:13Z</dcterms:created>
  <dcterms:modified xsi:type="dcterms:W3CDTF">2026-04-03T13:01:15Z</dcterms:modified>
</cp:coreProperties>
</file>